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510" activeTab="0"/>
  </bookViews>
  <sheets>
    <sheet name="2017-2018" sheetId="1" r:id="rId1"/>
    <sheet name="Remarks" sheetId="2" r:id="rId2"/>
  </sheets>
  <definedNames/>
  <calcPr fullCalcOnLoad="1"/>
</workbook>
</file>

<file path=xl/sharedStrings.xml><?xml version="1.0" encoding="utf-8"?>
<sst xmlns="http://schemas.openxmlformats.org/spreadsheetml/2006/main" count="175" uniqueCount="128">
  <si>
    <t>Notes</t>
  </si>
  <si>
    <t>Sum</t>
  </si>
  <si>
    <t>ZAR/kWh</t>
  </si>
  <si>
    <t>Total energy costs savings in ZAR/a</t>
  </si>
  <si>
    <t>Simple payback period in years</t>
  </si>
  <si>
    <t>Planned jobs to be created per Mio ZAR investment costs</t>
  </si>
  <si>
    <t>Planned total energy costs savings in ZAR/a</t>
  </si>
  <si>
    <t>Planned simple payback period in years</t>
  </si>
  <si>
    <t>Number of jobs created during this year per Mio ZAR investment costs</t>
  </si>
  <si>
    <t>Start Date</t>
  </si>
  <si>
    <t>End Date</t>
  </si>
  <si>
    <t>kWh savings per year</t>
  </si>
  <si>
    <t>kW savings</t>
  </si>
  <si>
    <t>Total cost in ZAR</t>
  </si>
  <si>
    <t xml:space="preserve">Total cost in ZAR in the current budget year </t>
  </si>
  <si>
    <t>Current wattage (per unit)</t>
  </si>
  <si>
    <t>New wattage (per unit)</t>
  </si>
  <si>
    <t>Average use in hours per year</t>
  </si>
  <si>
    <t>Planned jobs to be created for men due to the projects</t>
  </si>
  <si>
    <t>Planned jobs to be created for women due to the projects</t>
  </si>
  <si>
    <t>EE</t>
  </si>
  <si>
    <t>kW savings planned per  Mio ZAR investment costs</t>
  </si>
  <si>
    <t>kWh/a savings planned per Mio ZAR investment costs</t>
  </si>
  <si>
    <t>Planned energy capacity costs (in ZAR) savings for avoided kW per year</t>
  </si>
  <si>
    <t>Planned energy consumption costs (in ZAR) savings in for avoided kWh/a per year</t>
  </si>
  <si>
    <t>ZAR/kW</t>
  </si>
  <si>
    <t>Planned kg CO2 emissions saved per year</t>
  </si>
  <si>
    <t>kgCO2/kWh</t>
  </si>
  <si>
    <t>Budget allocated</t>
  </si>
  <si>
    <t>Jobs created for men due to the projects</t>
  </si>
  <si>
    <t>Jobs created for women due to the projects</t>
  </si>
  <si>
    <t>kW savings achieved</t>
  </si>
  <si>
    <t>kWh savings per year achieved</t>
  </si>
  <si>
    <t>Province:</t>
  </si>
  <si>
    <t>Name:</t>
  </si>
  <si>
    <t>Position:</t>
  </si>
  <si>
    <t>Tel:</t>
  </si>
  <si>
    <t>Email:</t>
  </si>
  <si>
    <t xml:space="preserve">Note: These monthly summary data (marked in yellow) will be transmitted from DoE to the Treasury on a monthly base. </t>
  </si>
  <si>
    <t>Planned kg CO2 emissions saved per year and per Mio ZAR investment costs</t>
  </si>
  <si>
    <t>kW saved  per Mio ZAR investment costs</t>
  </si>
  <si>
    <t>kWh/a saved during this year per Mio ZAR investment costs</t>
  </si>
  <si>
    <t>Energy capacity costs (in ZAR) savings during this year for avoided kW</t>
  </si>
  <si>
    <t>Energy consumption costs (in ZAR) savings during this year for avoided kWh/a</t>
  </si>
  <si>
    <t>kg CO2 emissions saved during this year</t>
  </si>
  <si>
    <t>kg CO2 emissions saved during this year per Mio ZAR investment costs</t>
  </si>
  <si>
    <t>Date:</t>
  </si>
  <si>
    <t>Signature:</t>
  </si>
  <si>
    <t>All yellow fields from DoE to be inserted to the Programme Control file.</t>
  </si>
  <si>
    <t>number</t>
  </si>
  <si>
    <t>ZAR</t>
  </si>
  <si>
    <t>date</t>
  </si>
  <si>
    <t>W</t>
  </si>
  <si>
    <t>hours/a</t>
  </si>
  <si>
    <t>kWh</t>
  </si>
  <si>
    <t>kW</t>
  </si>
  <si>
    <t>kWh/a/Mio ZAR</t>
  </si>
  <si>
    <t>kW/Mio ZAR</t>
  </si>
  <si>
    <t>jobs/Mio ZAR</t>
  </si>
  <si>
    <t>kg CO2/Mio ZAR</t>
  </si>
  <si>
    <t>years</t>
  </si>
  <si>
    <t>kWh/a</t>
  </si>
  <si>
    <t>kW/a</t>
  </si>
  <si>
    <t>kg CO2/a</t>
  </si>
  <si>
    <t>Municipal Manager</t>
  </si>
  <si>
    <t>no</t>
  </si>
  <si>
    <t>description</t>
  </si>
  <si>
    <t>PM</t>
  </si>
  <si>
    <t>Average use in hours per year (max. 8.670 h/a; 12h/d are 4.380 h/a)</t>
  </si>
  <si>
    <t>Notes (if any)</t>
  </si>
  <si>
    <t>Municipa- lity name:</t>
  </si>
  <si>
    <t>Implementation Phase (actual retrofitted todate in this budget year)</t>
  </si>
  <si>
    <t>… Indicators and economic efficiency and payback period calculation based on implemented projects</t>
  </si>
  <si>
    <t xml:space="preserve">Reporting Phase (Actual budget spendings (spendings per month and per project) </t>
  </si>
  <si>
    <t xml:space="preserve">Project name  </t>
  </si>
  <si>
    <t>TR</t>
  </si>
  <si>
    <t>Project Management (max. 5% of total budget)</t>
  </si>
  <si>
    <t>Capacity building and training  (max. 1% of total budget)</t>
  </si>
  <si>
    <t>Energy efficiency awareness  (max. 1% of total budget)</t>
  </si>
  <si>
    <t>Note to the municipalities: Only the WHITE cells shall be filled in by the municipalities.</t>
  </si>
  <si>
    <t>Indicators based on the Business Plan</t>
  </si>
  <si>
    <t>Cur- rent watt- age (per unit)</t>
  </si>
  <si>
    <t>New watt- age (per unit)</t>
  </si>
  <si>
    <t xml:space="preserve">Please insert here name of Municipality, THANKS. </t>
  </si>
  <si>
    <t>… thereof planned jobs to be created for youth due to the projects</t>
  </si>
  <si>
    <t>Number of units (for ex. lamps) to be retroffited in current financial year</t>
  </si>
  <si>
    <t>… thereoff jobs created for youth due to the projects</t>
  </si>
  <si>
    <t>Jobs created due to the projects (men and women)</t>
  </si>
  <si>
    <t>Planned jobs to be created due to the projects (men and women)</t>
  </si>
  <si>
    <t>Budget spent in ZAR todate</t>
  </si>
  <si>
    <t>Budget not spent in ZAR todate</t>
  </si>
  <si>
    <t>Budget spent in July 2017</t>
  </si>
  <si>
    <t>Budget spent in August 2017</t>
  </si>
  <si>
    <t>Budget spent in September 2017</t>
  </si>
  <si>
    <t>Number of retrofits imple- mented</t>
  </si>
  <si>
    <t>Basic data for 2017/2018</t>
  </si>
  <si>
    <t>Please note, all cells are BLOCKED for any modifications, except for those cells in white colour. Here the respective data can be inserted.</t>
  </si>
  <si>
    <t>To UNBLOCK the cells, the entire Excel sheet has to be unblocked by using the password "EEDSM".</t>
  </si>
  <si>
    <t>The prices for electricity are usually 0.6246 Rand/kWh, plus 2504,40 R/kW based on information on tariffs by Eskom to municipalities in 2009/2010.</t>
  </si>
  <si>
    <t>Budget spent in October 2017</t>
  </si>
  <si>
    <t>Budget spent in November 2017</t>
  </si>
  <si>
    <t>Budget spent in December 2017</t>
  </si>
  <si>
    <t>Budget spent in January 2018</t>
  </si>
  <si>
    <t>Budget spent in February 2018</t>
  </si>
  <si>
    <t>Budget spent in March 2018</t>
  </si>
  <si>
    <t>Budget spent in April 2018</t>
  </si>
  <si>
    <t>Budget spent in May 2018</t>
  </si>
  <si>
    <t>Budget spent in June 2018</t>
  </si>
  <si>
    <t>Budget spent in July 2018</t>
  </si>
  <si>
    <t>Budget spent in August 2018</t>
  </si>
  <si>
    <t>Budget spent in September 2018</t>
  </si>
  <si>
    <t>Budget spent in October 2018 ff</t>
  </si>
  <si>
    <t>Price per kWh (can be modified by the munici- pality, if required) incl. VAT</t>
  </si>
  <si>
    <t>Price per kW installed capacity  (can be modified by the municipality, if required) incl. VAT</t>
  </si>
  <si>
    <t>Internal note: (1) START - ZELLEN - FORMAT - ZELLEN SPERREN, AUFHEBEN, dann (2) START - ZELLEN - FORMAT - BLATTSCHUETZEN - EEDSM und entsprechend reuckwaerts bei der Aufhebung oder Aenderung der Sperrung.</t>
  </si>
  <si>
    <t xml:space="preserve">Some municipalities are paying up to 2.6951 R/kWh, other municipalities pay only 0.7980 R/kWh according to published NERSA information. </t>
  </si>
  <si>
    <t>Since then, municipalities have negotiated different prices for each municipality. We have checked a number of prices published by NERSA on internet and have seen huge differences in specific prices.</t>
  </si>
  <si>
    <t xml:space="preserve">Sources: </t>
  </si>
  <si>
    <t>http://www.nersa.org.za/Admin/Document/Editor/file/Electricity/PricingandTariffs/2016/Gauteng%20approved%20tariffs%202016-17.pdf</t>
  </si>
  <si>
    <t>http://www.nersa.org.za/Admin/Document/Editor/file/Electricity/PricingandTariffs/2016/Western%20Cape%20approved%20tariffs%202016-17.pdf</t>
  </si>
  <si>
    <t>http://www.nersa.org.za/Admin/Document/Editor/file/Electricity/PricingandTariffs/2016/Mpumalanga%20approved%20tariffs%202016-17.pdf</t>
  </si>
  <si>
    <t>http://www.nersa.org.za/Admin/Document/Editor/file/Electricity/PricingandTariffs/2016/Northern%20Cape%20approved%20tariffs%202016-17.pdf</t>
  </si>
  <si>
    <t>http://www.nersa.org.za/Admin/Document/Editor/file/Electricity/PricingandTariffs/2016/Free%20State%20approved%20tariffs%202016-17.pdf</t>
  </si>
  <si>
    <t>http://www.nersa.org.za/Admin/Document/Editor/file/Electricity/PricingandTariffs/2016/North%20West%20approved%20tariffs%202016-17.pdf</t>
  </si>
  <si>
    <t xml:space="preserve">BP - Simplified Municipal Reporting (BUSINESS PLAN) within the EEDSM Programme of the Department of Energy for South Africa  for the period 1.7.2017 to 30.6.2018 </t>
  </si>
  <si>
    <t>In case a municipality has more then 12 different technical measures, the new measures can be included to this by unblocking the template and then inserting new lines for additional technical measures. To unblock, please contact Norman Radzivhoni at DoE to receive the passwort for unblocking.</t>
  </si>
  <si>
    <t>In average using the figures for published prices in September 2016, the new average price is 1.6382 R/kWh including VAT as a general calculation scheme, if there are no specific prices known to the municipality. In this case please use "your" municipal electricity prices.</t>
  </si>
  <si>
    <t>Pro- ject No.</t>
  </si>
</sst>
</file>

<file path=xl/styles.xml><?xml version="1.0" encoding="utf-8"?>
<styleSheet xmlns="http://schemas.openxmlformats.org/spreadsheetml/2006/main">
  <numFmts count="18">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_-* #,##0\ &quot;€&quot;_-;\-* #,##0\ &quot;€&quot;_-;_-* &quot;-&quot;\ &quot;€&quot;_-;_-@_-"/>
    <numFmt numFmtId="165" formatCode="_-* #,##0\ _€_-;\-* #,##0\ _€_-;_-* &quot;-&quot;\ _€_-;_-@_-"/>
    <numFmt numFmtId="166" formatCode="_-* #,##0.00\ &quot;€&quot;_-;\-* #,##0.00\ &quot;€&quot;_-;_-* &quot;-&quot;??\ &quot;€&quot;_-;_-@_-"/>
    <numFmt numFmtId="167" formatCode="_-* #,##0.00\ _€_-;\-* #,##0.00\ _€_-;_-* &quot;-&quot;??\ _€_-;_-@_-"/>
    <numFmt numFmtId="168" formatCode="_-* #,##0.0\ _€_-;\-* #,##0.0\ _€_-;_-* &quot;-&quot;??\ _€_-;_-@_-"/>
    <numFmt numFmtId="169" formatCode="_-* #,##0\ _€_-;\-* #,##0\ _€_-;_-* &quot;-&quot;??\ _€_-;_-@_-"/>
    <numFmt numFmtId="170" formatCode="_-* #,##0.0000\ _€_-;\-* #,##0.0000\ _€_-;_-* &quot;-&quot;??\ _€_-;_-@_-"/>
    <numFmt numFmtId="171" formatCode="0.0"/>
    <numFmt numFmtId="172" formatCode="#,##0.0"/>
    <numFmt numFmtId="173" formatCode="#,##0_ ;\-#,##0\ "/>
  </numFmts>
  <fonts count="59">
    <font>
      <sz val="10"/>
      <name val="Arial"/>
      <family val="0"/>
    </font>
    <font>
      <sz val="8"/>
      <name val="Arial"/>
      <family val="2"/>
    </font>
    <font>
      <sz val="12"/>
      <name val="Arial"/>
      <family val="2"/>
    </font>
    <font>
      <b/>
      <sz val="12"/>
      <name val="Arial"/>
      <family val="2"/>
    </font>
    <font>
      <b/>
      <sz val="10"/>
      <name val="Arial"/>
      <family val="2"/>
    </font>
    <font>
      <i/>
      <sz val="12"/>
      <name val="Arial"/>
      <family val="2"/>
    </font>
    <font>
      <b/>
      <i/>
      <sz val="12"/>
      <name val="Arial"/>
      <family val="2"/>
    </font>
    <font>
      <b/>
      <sz val="8"/>
      <name val="Arial"/>
      <family val="2"/>
    </font>
    <font>
      <i/>
      <sz val="8"/>
      <name val="Arial"/>
      <family val="2"/>
    </font>
    <font>
      <b/>
      <sz val="11"/>
      <name val="Arial"/>
      <family val="2"/>
    </font>
    <font>
      <b/>
      <sz val="14"/>
      <name val="Arial"/>
      <family val="2"/>
    </font>
    <font>
      <b/>
      <i/>
      <sz val="11"/>
      <name val="Arial"/>
      <family val="2"/>
    </font>
    <font>
      <sz val="9"/>
      <name val="Arial"/>
      <family val="2"/>
    </font>
    <font>
      <b/>
      <sz val="9"/>
      <name val="Arial"/>
      <family val="2"/>
    </font>
    <font>
      <sz val="14"/>
      <name val="Arial"/>
      <family val="2"/>
    </font>
    <font>
      <i/>
      <sz val="9"/>
      <name val="Arial"/>
      <family val="2"/>
    </font>
    <font>
      <b/>
      <sz val="16"/>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u val="single"/>
      <sz val="10"/>
      <color indexed="20"/>
      <name val="Arial"/>
      <family val="2"/>
    </font>
    <font>
      <sz val="11"/>
      <color indexed="62"/>
      <name val="Calibri"/>
      <family val="2"/>
    </font>
    <font>
      <b/>
      <sz val="11"/>
      <color indexed="8"/>
      <name val="Calibri"/>
      <family val="2"/>
    </font>
    <font>
      <i/>
      <sz val="11"/>
      <color indexed="23"/>
      <name val="Calibri"/>
      <family val="2"/>
    </font>
    <font>
      <sz val="11"/>
      <color indexed="17"/>
      <name val="Calibri"/>
      <family val="2"/>
    </font>
    <font>
      <u val="single"/>
      <sz val="11"/>
      <color indexed="12"/>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b/>
      <i/>
      <sz val="12"/>
      <color indexed="10"/>
      <name val="Arial"/>
      <family val="2"/>
    </font>
    <font>
      <u val="single"/>
      <sz val="8"/>
      <color indexed="12"/>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i/>
      <sz val="12"/>
      <color rgb="FFFF0000"/>
      <name val="Arial"/>
      <family val="2"/>
    </font>
    <font>
      <u val="single"/>
      <sz val="8"/>
      <color theme="1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4999699890613556"/>
        <bgColor indexed="64"/>
      </patternFill>
    </fill>
    <fill>
      <patternFill patternType="solid">
        <fgColor rgb="FFFFFF66"/>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thin"/>
    </border>
    <border>
      <left style="thin"/>
      <right style="thin"/>
      <top style="medium"/>
      <bottom style="thin"/>
    </border>
    <border>
      <left style="medium"/>
      <right>
        <color indexed="63"/>
      </right>
      <top style="medium"/>
      <bottom>
        <color indexed="63"/>
      </bottom>
    </border>
    <border>
      <left style="medium"/>
      <right>
        <color indexed="63"/>
      </right>
      <top style="thin"/>
      <bottom style="thin"/>
    </border>
    <border>
      <left style="medium"/>
      <right style="thin"/>
      <top style="medium"/>
      <bottom>
        <color indexed="63"/>
      </bottom>
    </border>
    <border>
      <left>
        <color indexed="63"/>
      </left>
      <right style="thin"/>
      <top style="medium"/>
      <bottom>
        <color indexed="63"/>
      </bottom>
    </border>
    <border>
      <left>
        <color indexed="63"/>
      </left>
      <right>
        <color indexed="63"/>
      </right>
      <top>
        <color indexed="63"/>
      </top>
      <bottom style="medium"/>
    </border>
    <border>
      <left style="medium"/>
      <right>
        <color indexed="63"/>
      </right>
      <top style="medium"/>
      <bottom style="medium"/>
    </border>
    <border>
      <left>
        <color indexed="63"/>
      </left>
      <right style="thin"/>
      <top>
        <color indexed="63"/>
      </top>
      <bottom>
        <color indexed="63"/>
      </bottom>
    </border>
    <border>
      <left style="medium"/>
      <right style="medium"/>
      <top style="medium"/>
      <bottom style="medium"/>
    </border>
    <border>
      <left>
        <color indexed="63"/>
      </left>
      <right style="thin"/>
      <top style="thin"/>
      <bottom style="thin"/>
    </border>
    <border>
      <left style="thin"/>
      <right style="thin"/>
      <top style="thin"/>
      <bottom style="medium"/>
    </border>
    <border>
      <left style="thin"/>
      <right style="thin"/>
      <top>
        <color indexed="63"/>
      </top>
      <bottom style="medium"/>
    </border>
    <border>
      <left style="thin"/>
      <right>
        <color indexed="63"/>
      </right>
      <top>
        <color indexed="63"/>
      </top>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color indexed="63"/>
      </top>
      <bottom>
        <color indexed="63"/>
      </bottom>
    </border>
    <border>
      <left style="medium"/>
      <right style="thin"/>
      <top>
        <color indexed="63"/>
      </top>
      <bottom style="thin"/>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style="thin"/>
      <top style="thin"/>
      <bottom style="medium"/>
    </border>
    <border>
      <left style="thin"/>
      <right style="medium"/>
      <top style="thin"/>
      <bottom style="medium"/>
    </border>
    <border>
      <left>
        <color indexed="63"/>
      </left>
      <right style="thin"/>
      <top>
        <color indexed="63"/>
      </top>
      <bottom style="medium"/>
    </border>
    <border>
      <left>
        <color indexed="63"/>
      </left>
      <right>
        <color indexed="63"/>
      </right>
      <top style="thin"/>
      <bottom style="thin"/>
    </border>
    <border>
      <left>
        <color indexed="63"/>
      </left>
      <right style="medium"/>
      <top style="thin"/>
      <bottom style="thin"/>
    </border>
    <border>
      <left>
        <color indexed="63"/>
      </left>
      <right>
        <color indexed="63"/>
      </right>
      <top style="medium"/>
      <bottom>
        <color indexed="63"/>
      </bottom>
    </border>
    <border>
      <left>
        <color indexed="63"/>
      </left>
      <right style="thin"/>
      <top>
        <color indexed="63"/>
      </top>
      <bottom style="thin"/>
    </border>
    <border>
      <left>
        <color indexed="63"/>
      </left>
      <right style="thin"/>
      <top style="thin"/>
      <bottom style="medium"/>
    </border>
    <border>
      <left style="medium"/>
      <right style="thin"/>
      <top style="medium"/>
      <bottom style="thin"/>
    </border>
    <border>
      <left style="thin"/>
      <right style="medium"/>
      <top style="medium"/>
      <bottom style="thin"/>
    </border>
    <border>
      <left style="thin"/>
      <right style="medium"/>
      <top>
        <color indexed="63"/>
      </top>
      <bottom style="thin"/>
    </border>
    <border>
      <left>
        <color indexed="63"/>
      </left>
      <right style="thin"/>
      <top style="medium"/>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167" fontId="0" fillId="0" borderId="0" applyFont="0" applyFill="0" applyBorder="0" applyAlignment="0" applyProtection="0"/>
    <xf numFmtId="165"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38" fillId="0" borderId="0">
      <alignment/>
      <protection/>
    </xf>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75">
    <xf numFmtId="0" fontId="0" fillId="0" borderId="0" xfId="0" applyAlignment="1">
      <alignment/>
    </xf>
    <xf numFmtId="0" fontId="2" fillId="0" borderId="0" xfId="0" applyFont="1" applyAlignment="1">
      <alignment/>
    </xf>
    <xf numFmtId="0" fontId="2" fillId="0" borderId="0" xfId="0" applyFont="1" applyAlignment="1">
      <alignment vertical="center"/>
    </xf>
    <xf numFmtId="0" fontId="5" fillId="0" borderId="0" xfId="0" applyFont="1" applyAlignment="1">
      <alignment/>
    </xf>
    <xf numFmtId="0" fontId="2" fillId="0" borderId="0" xfId="0" applyFont="1" applyAlignment="1">
      <alignment horizontal="center" vertical="center"/>
    </xf>
    <xf numFmtId="0" fontId="2" fillId="33" borderId="0" xfId="0" applyFont="1" applyFill="1" applyAlignment="1">
      <alignment/>
    </xf>
    <xf numFmtId="0" fontId="5"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8" fillId="2" borderId="10" xfId="0" applyFont="1" applyFill="1" applyBorder="1" applyAlignment="1">
      <alignment horizontal="center" vertical="center" wrapText="1"/>
    </xf>
    <xf numFmtId="172" fontId="5" fillId="2" borderId="12" xfId="0" applyNumberFormat="1" applyFont="1" applyFill="1" applyBorder="1" applyAlignment="1">
      <alignment vertical="center"/>
    </xf>
    <xf numFmtId="3" fontId="5" fillId="2" borderId="12" xfId="0" applyNumberFormat="1" applyFont="1" applyFill="1" applyBorder="1" applyAlignment="1">
      <alignment vertical="center"/>
    </xf>
    <xf numFmtId="0" fontId="2" fillId="2" borderId="13" xfId="0" applyFont="1" applyFill="1" applyBorder="1" applyAlignment="1">
      <alignment/>
    </xf>
    <xf numFmtId="0" fontId="2" fillId="2" borderId="14" xfId="0" applyFont="1" applyFill="1" applyBorder="1" applyAlignment="1">
      <alignment/>
    </xf>
    <xf numFmtId="0" fontId="2" fillId="2" borderId="12" xfId="0" applyFont="1" applyFill="1" applyBorder="1" applyAlignment="1">
      <alignment horizontal="center" vertical="center" wrapText="1"/>
    </xf>
    <xf numFmtId="0" fontId="2" fillId="2" borderId="0" xfId="0" applyFont="1" applyFill="1" applyBorder="1" applyAlignment="1">
      <alignment horizontal="center" vertical="center"/>
    </xf>
    <xf numFmtId="0" fontId="5" fillId="2" borderId="15" xfId="0" applyFont="1" applyFill="1" applyBorder="1" applyAlignment="1">
      <alignment horizontal="left" vertical="top" wrapText="1"/>
    </xf>
    <xf numFmtId="171" fontId="5" fillId="2" borderId="12" xfId="0" applyNumberFormat="1" applyFont="1" applyFill="1" applyBorder="1" applyAlignment="1">
      <alignment horizontal="center" vertical="center"/>
    </xf>
    <xf numFmtId="169" fontId="5" fillId="2" borderId="12" xfId="42" applyNumberFormat="1" applyFont="1" applyFill="1" applyBorder="1" applyAlignment="1">
      <alignment horizontal="center" vertical="center"/>
    </xf>
    <xf numFmtId="0" fontId="8" fillId="2" borderId="16" xfId="0" applyFont="1" applyFill="1" applyBorder="1" applyAlignment="1">
      <alignment horizontal="center" vertical="center" wrapText="1"/>
    </xf>
    <xf numFmtId="169" fontId="2" fillId="2" borderId="12" xfId="42" applyNumberFormat="1" applyFont="1" applyFill="1" applyBorder="1" applyAlignment="1">
      <alignment horizontal="center" vertical="center"/>
    </xf>
    <xf numFmtId="0" fontId="3" fillId="2" borderId="17" xfId="0" applyFont="1" applyFill="1" applyBorder="1" applyAlignment="1">
      <alignment horizontal="center" vertical="center" wrapText="1"/>
    </xf>
    <xf numFmtId="3" fontId="3" fillId="2" borderId="18" xfId="0" applyNumberFormat="1" applyFont="1" applyFill="1" applyBorder="1" applyAlignment="1">
      <alignment vertical="center"/>
    </xf>
    <xf numFmtId="0" fontId="0" fillId="2" borderId="19" xfId="0" applyFont="1" applyFill="1" applyBorder="1" applyAlignment="1">
      <alignment horizontal="center" vertical="center" wrapText="1"/>
    </xf>
    <xf numFmtId="0" fontId="0" fillId="2" borderId="20" xfId="0" applyFont="1" applyFill="1" applyBorder="1" applyAlignment="1">
      <alignment horizontal="center" vertical="center" wrapText="1"/>
    </xf>
    <xf numFmtId="0" fontId="2" fillId="0" borderId="0" xfId="0" applyFont="1" applyBorder="1" applyAlignment="1">
      <alignment/>
    </xf>
    <xf numFmtId="0" fontId="7" fillId="2" borderId="12" xfId="0" applyFont="1" applyFill="1" applyBorder="1" applyAlignment="1">
      <alignment horizontal="center" vertical="center" wrapText="1"/>
    </xf>
    <xf numFmtId="0" fontId="1" fillId="2" borderId="11" xfId="0" applyFont="1" applyFill="1" applyBorder="1" applyAlignment="1">
      <alignment horizontal="center" vertical="center"/>
    </xf>
    <xf numFmtId="0" fontId="2" fillId="2" borderId="0" xfId="0" applyFont="1" applyFill="1" applyBorder="1" applyAlignment="1">
      <alignment/>
    </xf>
    <xf numFmtId="0" fontId="3" fillId="13" borderId="10" xfId="0" applyFont="1" applyFill="1" applyBorder="1" applyAlignment="1">
      <alignment horizontal="center" vertical="center" wrapText="1"/>
    </xf>
    <xf numFmtId="0" fontId="2" fillId="13" borderId="12" xfId="0" applyFont="1" applyFill="1" applyBorder="1" applyAlignment="1">
      <alignment horizontal="center" vertical="center"/>
    </xf>
    <xf numFmtId="0" fontId="2" fillId="13" borderId="10" xfId="0" applyFont="1" applyFill="1" applyBorder="1" applyAlignment="1">
      <alignment horizontal="center" vertical="center" wrapText="1"/>
    </xf>
    <xf numFmtId="0" fontId="2" fillId="13" borderId="12" xfId="0" applyFont="1" applyFill="1" applyBorder="1" applyAlignment="1">
      <alignment horizontal="left" vertical="top" wrapText="1"/>
    </xf>
    <xf numFmtId="0" fontId="2" fillId="13" borderId="0" xfId="0" applyFont="1" applyFill="1" applyBorder="1" applyAlignment="1">
      <alignment/>
    </xf>
    <xf numFmtId="0" fontId="2" fillId="13" borderId="0" xfId="0" applyFont="1" applyFill="1" applyBorder="1" applyAlignment="1">
      <alignment horizontal="center" vertical="center" wrapText="1"/>
    </xf>
    <xf numFmtId="0" fontId="2" fillId="13" borderId="0" xfId="0" applyFont="1" applyFill="1" applyBorder="1" applyAlignment="1">
      <alignment horizontal="left" vertical="top" wrapText="1"/>
    </xf>
    <xf numFmtId="0" fontId="2" fillId="13" borderId="21" xfId="0" applyFont="1" applyFill="1" applyBorder="1" applyAlignment="1">
      <alignment/>
    </xf>
    <xf numFmtId="0" fontId="2" fillId="13" borderId="10" xfId="0" applyFont="1" applyFill="1" applyBorder="1" applyAlignment="1">
      <alignment horizontal="center" vertical="center"/>
    </xf>
    <xf numFmtId="0" fontId="2" fillId="13" borderId="10" xfId="0" applyFont="1" applyFill="1" applyBorder="1" applyAlignment="1">
      <alignment/>
    </xf>
    <xf numFmtId="0" fontId="3" fillId="34" borderId="12" xfId="0" applyFont="1" applyFill="1" applyBorder="1" applyAlignment="1">
      <alignment horizontal="center" vertical="center"/>
    </xf>
    <xf numFmtId="0" fontId="2" fillId="2" borderId="22" xfId="0" applyFont="1" applyFill="1" applyBorder="1" applyAlignment="1">
      <alignment horizontal="left" vertical="center"/>
    </xf>
    <xf numFmtId="171" fontId="2" fillId="2" borderId="12" xfId="0" applyNumberFormat="1" applyFont="1" applyFill="1" applyBorder="1" applyAlignment="1">
      <alignment horizontal="center" vertical="center"/>
    </xf>
    <xf numFmtId="3" fontId="2" fillId="2" borderId="12" xfId="0" applyNumberFormat="1" applyFont="1" applyFill="1" applyBorder="1" applyAlignment="1">
      <alignment vertical="center"/>
    </xf>
    <xf numFmtId="173" fontId="5" fillId="2" borderId="12" xfId="42" applyNumberFormat="1" applyFont="1" applyFill="1" applyBorder="1" applyAlignment="1">
      <alignment horizontal="center" vertical="center"/>
    </xf>
    <xf numFmtId="0" fontId="2" fillId="34" borderId="12" xfId="0" applyFont="1" applyFill="1" applyBorder="1" applyAlignment="1">
      <alignment/>
    </xf>
    <xf numFmtId="0" fontId="2" fillId="34" borderId="12" xfId="0" applyFont="1" applyFill="1" applyBorder="1" applyAlignment="1">
      <alignment horizontal="center"/>
    </xf>
    <xf numFmtId="169" fontId="2" fillId="2" borderId="12" xfId="0" applyNumberFormat="1" applyFont="1" applyFill="1" applyBorder="1" applyAlignment="1">
      <alignment horizontal="center" vertical="center"/>
    </xf>
    <xf numFmtId="0" fontId="4" fillId="2" borderId="20" xfId="0" applyFont="1" applyFill="1" applyBorder="1" applyAlignment="1">
      <alignment horizontal="center" vertical="center" wrapText="1"/>
    </xf>
    <xf numFmtId="0" fontId="2" fillId="13" borderId="23" xfId="0" applyFont="1" applyFill="1" applyBorder="1" applyAlignment="1">
      <alignment/>
    </xf>
    <xf numFmtId="0" fontId="6" fillId="8" borderId="22" xfId="0" applyFont="1" applyFill="1" applyBorder="1" applyAlignment="1">
      <alignment vertical="center"/>
    </xf>
    <xf numFmtId="0" fontId="5" fillId="8" borderId="13" xfId="0" applyFont="1" applyFill="1" applyBorder="1" applyAlignment="1">
      <alignment/>
    </xf>
    <xf numFmtId="0" fontId="5" fillId="8" borderId="14" xfId="0" applyFont="1" applyFill="1" applyBorder="1" applyAlignment="1">
      <alignment/>
    </xf>
    <xf numFmtId="0" fontId="3" fillId="8" borderId="22" xfId="0" applyFont="1" applyFill="1" applyBorder="1" applyAlignment="1">
      <alignment vertical="center"/>
    </xf>
    <xf numFmtId="0" fontId="2" fillId="8" borderId="13" xfId="0" applyFont="1" applyFill="1" applyBorder="1" applyAlignment="1">
      <alignment/>
    </xf>
    <xf numFmtId="0" fontId="2" fillId="8" borderId="14" xfId="0" applyFont="1" applyFill="1" applyBorder="1" applyAlignment="1">
      <alignment/>
    </xf>
    <xf numFmtId="0" fontId="3" fillId="8" borderId="13" xfId="0" applyFont="1" applyFill="1" applyBorder="1" applyAlignment="1">
      <alignment vertical="center"/>
    </xf>
    <xf numFmtId="0" fontId="3" fillId="8" borderId="13" xfId="0" applyFont="1" applyFill="1" applyBorder="1" applyAlignment="1">
      <alignment/>
    </xf>
    <xf numFmtId="0" fontId="3" fillId="8" borderId="14" xfId="0" applyFont="1" applyFill="1" applyBorder="1" applyAlignment="1">
      <alignment/>
    </xf>
    <xf numFmtId="0" fontId="6" fillId="8" borderId="22" xfId="0" applyFont="1" applyFill="1" applyBorder="1" applyAlignment="1">
      <alignment horizontal="center" vertical="center"/>
    </xf>
    <xf numFmtId="0" fontId="3" fillId="8" borderId="24" xfId="0" applyFont="1" applyFill="1" applyBorder="1" applyAlignment="1">
      <alignment horizontal="center" vertical="center"/>
    </xf>
    <xf numFmtId="0" fontId="4" fillId="2" borderId="25" xfId="0" applyFont="1" applyFill="1" applyBorder="1" applyAlignment="1">
      <alignment horizontal="left" vertical="top" wrapText="1"/>
    </xf>
    <xf numFmtId="169" fontId="9" fillId="34" borderId="26" xfId="0" applyNumberFormat="1" applyFont="1" applyFill="1" applyBorder="1" applyAlignment="1">
      <alignment vertical="center"/>
    </xf>
    <xf numFmtId="169" fontId="9" fillId="34" borderId="21" xfId="0" applyNumberFormat="1" applyFont="1" applyFill="1" applyBorder="1" applyAlignment="1">
      <alignment vertical="center"/>
    </xf>
    <xf numFmtId="1" fontId="9" fillId="2" borderId="26" xfId="0" applyNumberFormat="1" applyFont="1" applyFill="1" applyBorder="1" applyAlignment="1">
      <alignment horizontal="center" vertical="center"/>
    </xf>
    <xf numFmtId="0" fontId="9" fillId="13" borderId="27" xfId="0" applyFont="1" applyFill="1" applyBorder="1" applyAlignment="1">
      <alignment horizontal="center" vertical="center"/>
    </xf>
    <xf numFmtId="0" fontId="9" fillId="34" borderId="12" xfId="0" applyFont="1" applyFill="1" applyBorder="1" applyAlignment="1">
      <alignment horizontal="center" vertical="center"/>
    </xf>
    <xf numFmtId="0" fontId="9" fillId="13" borderId="21" xfId="0" applyFont="1" applyFill="1" applyBorder="1" applyAlignment="1">
      <alignment vertical="center"/>
    </xf>
    <xf numFmtId="3" fontId="9" fillId="2" borderId="27" xfId="0" applyNumberFormat="1" applyFont="1" applyFill="1" applyBorder="1" applyAlignment="1">
      <alignment vertical="center"/>
    </xf>
    <xf numFmtId="0" fontId="9" fillId="34" borderId="26" xfId="0" applyFont="1" applyFill="1" applyBorder="1" applyAlignment="1">
      <alignment vertical="center"/>
    </xf>
    <xf numFmtId="0" fontId="9" fillId="2" borderId="26" xfId="0" applyFont="1" applyFill="1" applyBorder="1" applyAlignment="1">
      <alignment horizontal="center" vertical="center"/>
    </xf>
    <xf numFmtId="0" fontId="9" fillId="34" borderId="27" xfId="0" applyFont="1" applyFill="1" applyBorder="1" applyAlignment="1">
      <alignment horizontal="center" vertical="center"/>
    </xf>
    <xf numFmtId="169" fontId="9" fillId="34" borderId="27" xfId="0" applyNumberFormat="1" applyFont="1" applyFill="1" applyBorder="1" applyAlignment="1">
      <alignment horizontal="center" vertical="center"/>
    </xf>
    <xf numFmtId="1" fontId="11" fillId="13" borderId="26" xfId="0" applyNumberFormat="1" applyFont="1" applyFill="1" applyBorder="1" applyAlignment="1">
      <alignment vertical="center"/>
    </xf>
    <xf numFmtId="0" fontId="11" fillId="2" borderId="0" xfId="0" applyFont="1" applyFill="1" applyBorder="1" applyAlignment="1">
      <alignment vertical="center"/>
    </xf>
    <xf numFmtId="0" fontId="9" fillId="13" borderId="10" xfId="0" applyFont="1" applyFill="1" applyBorder="1" applyAlignment="1">
      <alignment vertical="center"/>
    </xf>
    <xf numFmtId="0" fontId="9" fillId="2" borderId="0" xfId="0" applyFont="1" applyFill="1" applyBorder="1" applyAlignment="1">
      <alignment vertical="center"/>
    </xf>
    <xf numFmtId="0" fontId="9" fillId="0" borderId="0" xfId="0" applyFont="1" applyAlignment="1">
      <alignment vertical="center"/>
    </xf>
    <xf numFmtId="0" fontId="8" fillId="2" borderId="11" xfId="0" applyFont="1" applyFill="1" applyBorder="1" applyAlignment="1">
      <alignment horizontal="center" vertical="center" wrapText="1"/>
    </xf>
    <xf numFmtId="0" fontId="8" fillId="13" borderId="10" xfId="0" applyFont="1" applyFill="1" applyBorder="1" applyAlignment="1">
      <alignment horizontal="center" vertical="center" wrapText="1"/>
    </xf>
    <xf numFmtId="0" fontId="8" fillId="13" borderId="0" xfId="0" applyFont="1" applyFill="1" applyBorder="1" applyAlignment="1">
      <alignment horizontal="center" vertical="center" wrapText="1"/>
    </xf>
    <xf numFmtId="0" fontId="8" fillId="2" borderId="28" xfId="0" applyFont="1" applyFill="1" applyBorder="1" applyAlignment="1">
      <alignment horizontal="center" vertical="center" wrapText="1"/>
    </xf>
    <xf numFmtId="0" fontId="8" fillId="13" borderId="10" xfId="0" applyFont="1" applyFill="1" applyBorder="1" applyAlignment="1">
      <alignment horizontal="center" vertical="center"/>
    </xf>
    <xf numFmtId="0" fontId="8" fillId="2" borderId="0" xfId="0" applyFont="1" applyFill="1" applyBorder="1" applyAlignment="1">
      <alignment horizontal="center" vertical="center"/>
    </xf>
    <xf numFmtId="0" fontId="8" fillId="0" borderId="0" xfId="0" applyFont="1" applyAlignment="1">
      <alignment horizontal="center" vertical="center"/>
    </xf>
    <xf numFmtId="0" fontId="8" fillId="2" borderId="12" xfId="0" applyFont="1" applyFill="1" applyBorder="1" applyAlignment="1">
      <alignment horizontal="center" vertical="center" wrapText="1"/>
    </xf>
    <xf numFmtId="0" fontId="0" fillId="2" borderId="17" xfId="0" applyFont="1" applyFill="1" applyBorder="1" applyAlignment="1">
      <alignment horizontal="center" vertical="center" wrapText="1"/>
    </xf>
    <xf numFmtId="169" fontId="13" fillId="2" borderId="12" xfId="0" applyNumberFormat="1" applyFont="1" applyFill="1" applyBorder="1" applyAlignment="1">
      <alignment horizontal="center" vertical="center"/>
    </xf>
    <xf numFmtId="169" fontId="13" fillId="2" borderId="27" xfId="0" applyNumberFormat="1" applyFont="1" applyFill="1" applyBorder="1" applyAlignment="1">
      <alignment horizontal="center" vertical="center"/>
    </xf>
    <xf numFmtId="168" fontId="5" fillId="2" borderId="12" xfId="0" applyNumberFormat="1" applyFont="1" applyFill="1" applyBorder="1" applyAlignment="1">
      <alignment horizontal="center" vertical="center"/>
    </xf>
    <xf numFmtId="14" fontId="10" fillId="14" borderId="24" xfId="0" applyNumberFormat="1" applyFont="1" applyFill="1" applyBorder="1" applyAlignment="1">
      <alignment horizontal="center" vertical="center"/>
    </xf>
    <xf numFmtId="0" fontId="8" fillId="2" borderId="25" xfId="0" applyFont="1" applyFill="1" applyBorder="1" applyAlignment="1">
      <alignment horizontal="center" vertical="center" wrapText="1"/>
    </xf>
    <xf numFmtId="3" fontId="2" fillId="2" borderId="25" xfId="0" applyNumberFormat="1" applyFont="1" applyFill="1" applyBorder="1" applyAlignment="1">
      <alignment vertical="center"/>
    </xf>
    <xf numFmtId="0" fontId="0" fillId="2" borderId="29" xfId="0" applyFont="1" applyFill="1" applyBorder="1" applyAlignment="1">
      <alignment horizontal="center" vertical="center" wrapText="1"/>
    </xf>
    <xf numFmtId="0" fontId="8" fillId="2" borderId="30" xfId="0" applyFont="1" applyFill="1" applyBorder="1" applyAlignment="1">
      <alignment horizontal="center" vertical="center" wrapText="1"/>
    </xf>
    <xf numFmtId="0" fontId="8" fillId="2" borderId="31" xfId="0" applyFont="1" applyFill="1" applyBorder="1" applyAlignment="1">
      <alignment horizontal="center" vertical="center" wrapText="1"/>
    </xf>
    <xf numFmtId="0" fontId="2" fillId="14" borderId="13" xfId="0" applyFont="1" applyFill="1" applyBorder="1" applyAlignment="1">
      <alignment vertical="center"/>
    </xf>
    <xf numFmtId="0" fontId="2" fillId="2" borderId="32" xfId="0" applyFont="1" applyFill="1" applyBorder="1" applyAlignment="1">
      <alignment/>
    </xf>
    <xf numFmtId="0" fontId="2" fillId="2" borderId="32" xfId="0" applyFont="1" applyFill="1" applyBorder="1" applyAlignment="1">
      <alignment horizontal="center" vertical="center"/>
    </xf>
    <xf numFmtId="0" fontId="8" fillId="2" borderId="33" xfId="0" applyFont="1" applyFill="1" applyBorder="1" applyAlignment="1">
      <alignment horizontal="center" vertical="center" wrapText="1"/>
    </xf>
    <xf numFmtId="0" fontId="8" fillId="2" borderId="32" xfId="0" applyFont="1" applyFill="1" applyBorder="1" applyAlignment="1">
      <alignment horizontal="center" vertical="center"/>
    </xf>
    <xf numFmtId="0" fontId="2" fillId="2" borderId="30" xfId="0" applyFont="1" applyFill="1" applyBorder="1" applyAlignment="1">
      <alignment horizontal="center" vertical="center"/>
    </xf>
    <xf numFmtId="0" fontId="9" fillId="2" borderId="32" xfId="0" applyFont="1" applyFill="1" applyBorder="1" applyAlignment="1">
      <alignment vertical="center"/>
    </xf>
    <xf numFmtId="0" fontId="2" fillId="2" borderId="34" xfId="0" applyFont="1" applyFill="1" applyBorder="1" applyAlignment="1">
      <alignment/>
    </xf>
    <xf numFmtId="0" fontId="2" fillId="2" borderId="35" xfId="0" applyFont="1" applyFill="1" applyBorder="1" applyAlignment="1">
      <alignment/>
    </xf>
    <xf numFmtId="0" fontId="2" fillId="2" borderId="21" xfId="0" applyFont="1" applyFill="1" applyBorder="1" applyAlignment="1">
      <alignment/>
    </xf>
    <xf numFmtId="0" fontId="1" fillId="2" borderId="26" xfId="0" applyFont="1" applyFill="1" applyBorder="1" applyAlignment="1">
      <alignment horizontal="center" vertical="center"/>
    </xf>
    <xf numFmtId="0" fontId="5" fillId="2" borderId="21" xfId="0" applyFont="1" applyFill="1" applyBorder="1" applyAlignment="1">
      <alignment/>
    </xf>
    <xf numFmtId="0" fontId="2" fillId="2" borderId="36" xfId="0" applyFont="1" applyFill="1" applyBorder="1" applyAlignment="1">
      <alignment/>
    </xf>
    <xf numFmtId="169" fontId="13" fillId="35" borderId="26" xfId="0" applyNumberFormat="1" applyFont="1" applyFill="1" applyBorder="1" applyAlignment="1">
      <alignment vertical="center"/>
    </xf>
    <xf numFmtId="168" fontId="13" fillId="35" borderId="26" xfId="0" applyNumberFormat="1" applyFont="1" applyFill="1" applyBorder="1" applyAlignment="1">
      <alignment vertical="center"/>
    </xf>
    <xf numFmtId="1" fontId="9" fillId="35" borderId="26" xfId="0" applyNumberFormat="1" applyFont="1" applyFill="1" applyBorder="1" applyAlignment="1">
      <alignment horizontal="center" vertical="center"/>
    </xf>
    <xf numFmtId="3" fontId="13" fillId="35" borderId="12" xfId="0" applyNumberFormat="1" applyFont="1" applyFill="1" applyBorder="1" applyAlignment="1">
      <alignment horizontal="center" vertical="center"/>
    </xf>
    <xf numFmtId="172" fontId="5" fillId="35" borderId="12" xfId="0" applyNumberFormat="1" applyFont="1" applyFill="1" applyBorder="1" applyAlignment="1">
      <alignment horizontal="center" vertical="center"/>
    </xf>
    <xf numFmtId="3" fontId="13" fillId="35" borderId="37" xfId="0" applyNumberFormat="1" applyFont="1" applyFill="1" applyBorder="1" applyAlignment="1">
      <alignment vertical="center"/>
    </xf>
    <xf numFmtId="3" fontId="13" fillId="35" borderId="26" xfId="0" applyNumberFormat="1" applyFont="1" applyFill="1" applyBorder="1" applyAlignment="1">
      <alignment vertical="center"/>
    </xf>
    <xf numFmtId="3" fontId="13" fillId="35" borderId="38" xfId="0" applyNumberFormat="1" applyFont="1" applyFill="1" applyBorder="1" applyAlignment="1">
      <alignment vertical="center"/>
    </xf>
    <xf numFmtId="0" fontId="2" fillId="35" borderId="22" xfId="0" applyFont="1" applyFill="1" applyBorder="1" applyAlignment="1">
      <alignment horizontal="left" vertical="center"/>
    </xf>
    <xf numFmtId="0" fontId="2" fillId="35" borderId="13" xfId="0" applyFont="1" applyFill="1" applyBorder="1" applyAlignment="1">
      <alignment horizontal="left" vertical="center"/>
    </xf>
    <xf numFmtId="0" fontId="2" fillId="35" borderId="14" xfId="0" applyFont="1" applyFill="1" applyBorder="1" applyAlignment="1">
      <alignment horizontal="left" vertical="center"/>
    </xf>
    <xf numFmtId="3" fontId="9" fillId="35" borderId="39" xfId="0" applyNumberFormat="1" applyFont="1" applyFill="1" applyBorder="1" applyAlignment="1">
      <alignment vertical="center"/>
    </xf>
    <xf numFmtId="0" fontId="9" fillId="35" borderId="26" xfId="0" applyFont="1" applyFill="1" applyBorder="1" applyAlignment="1">
      <alignment vertical="center"/>
    </xf>
    <xf numFmtId="169" fontId="9" fillId="35" borderId="26" xfId="0" applyNumberFormat="1" applyFont="1" applyFill="1" applyBorder="1" applyAlignment="1">
      <alignment vertical="center"/>
    </xf>
    <xf numFmtId="0" fontId="9" fillId="35" borderId="26" xfId="0" applyFont="1" applyFill="1" applyBorder="1" applyAlignment="1">
      <alignment horizontal="center" vertical="center"/>
    </xf>
    <xf numFmtId="0" fontId="0" fillId="35" borderId="15" xfId="0" applyFont="1" applyFill="1" applyBorder="1" applyAlignment="1">
      <alignment horizontal="left" vertical="center"/>
    </xf>
    <xf numFmtId="0" fontId="2" fillId="35" borderId="40" xfId="0" applyFont="1" applyFill="1" applyBorder="1" applyAlignment="1">
      <alignment/>
    </xf>
    <xf numFmtId="0" fontId="2" fillId="35" borderId="41" xfId="0" applyFont="1" applyFill="1" applyBorder="1" applyAlignment="1">
      <alignment/>
    </xf>
    <xf numFmtId="0" fontId="3" fillId="14" borderId="13" xfId="0" applyFont="1" applyFill="1" applyBorder="1" applyAlignment="1">
      <alignment vertical="center"/>
    </xf>
    <xf numFmtId="0" fontId="2" fillId="14" borderId="42" xfId="0" applyFont="1" applyFill="1" applyBorder="1" applyAlignment="1">
      <alignment vertical="center"/>
    </xf>
    <xf numFmtId="165" fontId="2" fillId="2" borderId="12" xfId="42" applyNumberFormat="1" applyFont="1" applyFill="1" applyBorder="1" applyAlignment="1">
      <alignment horizontal="center" vertical="center" wrapText="1"/>
    </xf>
    <xf numFmtId="169" fontId="2" fillId="0" borderId="12" xfId="42" applyNumberFormat="1" applyFont="1" applyBorder="1" applyAlignment="1" applyProtection="1">
      <alignment horizontal="center" vertical="center"/>
      <protection locked="0"/>
    </xf>
    <xf numFmtId="169" fontId="2" fillId="0" borderId="12" xfId="42" applyNumberFormat="1" applyFont="1" applyBorder="1" applyAlignment="1" applyProtection="1">
      <alignment vertical="center"/>
      <protection locked="0"/>
    </xf>
    <xf numFmtId="169" fontId="3" fillId="0" borderId="12" xfId="42" applyNumberFormat="1" applyFont="1" applyBorder="1" applyAlignment="1" applyProtection="1">
      <alignment vertical="center"/>
      <protection locked="0"/>
    </xf>
    <xf numFmtId="14" fontId="1" fillId="0" borderId="12" xfId="0" applyNumberFormat="1"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170" fontId="2" fillId="33" borderId="12" xfId="42" applyNumberFormat="1" applyFont="1" applyFill="1" applyBorder="1" applyAlignment="1" applyProtection="1">
      <alignment horizontal="center" vertical="center"/>
      <protection locked="0"/>
    </xf>
    <xf numFmtId="167" fontId="2" fillId="33" borderId="12" xfId="42" applyNumberFormat="1" applyFont="1" applyFill="1" applyBorder="1" applyAlignment="1" applyProtection="1">
      <alignment vertical="center"/>
      <protection locked="0"/>
    </xf>
    <xf numFmtId="169" fontId="2" fillId="33" borderId="12" xfId="42" applyNumberFormat="1" applyFont="1" applyFill="1" applyBorder="1" applyAlignment="1" applyProtection="1">
      <alignment horizontal="center" vertical="center"/>
      <protection locked="0"/>
    </xf>
    <xf numFmtId="169" fontId="2" fillId="0" borderId="12" xfId="0" applyNumberFormat="1" applyFont="1" applyFill="1" applyBorder="1" applyAlignment="1" applyProtection="1">
      <alignment horizontal="center" vertical="center"/>
      <protection locked="0"/>
    </xf>
    <xf numFmtId="3" fontId="12" fillId="33" borderId="30" xfId="0" applyNumberFormat="1" applyFont="1" applyFill="1" applyBorder="1" applyAlignment="1" applyProtection="1">
      <alignment vertical="center"/>
      <protection locked="0"/>
    </xf>
    <xf numFmtId="3" fontId="12" fillId="33" borderId="25" xfId="0" applyNumberFormat="1" applyFont="1" applyFill="1" applyBorder="1" applyAlignment="1" applyProtection="1">
      <alignment vertical="center"/>
      <protection locked="0"/>
    </xf>
    <xf numFmtId="3" fontId="12" fillId="33" borderId="41" xfId="0" applyNumberFormat="1" applyFont="1" applyFill="1" applyBorder="1" applyAlignment="1" applyProtection="1">
      <alignment vertical="center"/>
      <protection locked="0"/>
    </xf>
    <xf numFmtId="3" fontId="2" fillId="33" borderId="12" xfId="0" applyNumberFormat="1" applyFont="1" applyFill="1" applyBorder="1" applyAlignment="1" applyProtection="1">
      <alignment vertical="center"/>
      <protection locked="0"/>
    </xf>
    <xf numFmtId="0" fontId="2" fillId="33" borderId="12" xfId="0" applyFont="1" applyFill="1" applyBorder="1" applyAlignment="1" applyProtection="1">
      <alignment horizontal="center" vertical="center" wrapText="1"/>
      <protection locked="0"/>
    </xf>
    <xf numFmtId="3" fontId="2" fillId="33" borderId="40" xfId="0" applyNumberFormat="1" applyFont="1" applyFill="1" applyBorder="1" applyAlignment="1" applyProtection="1">
      <alignment vertical="center"/>
      <protection locked="0"/>
    </xf>
    <xf numFmtId="0" fontId="2" fillId="0" borderId="12" xfId="0" applyFont="1" applyFill="1" applyBorder="1" applyAlignment="1" applyProtection="1">
      <alignment horizontal="center" vertical="center" wrapText="1"/>
      <protection locked="0"/>
    </xf>
    <xf numFmtId="0" fontId="5" fillId="33" borderId="15" xfId="0" applyFont="1" applyFill="1" applyBorder="1" applyAlignment="1" applyProtection="1">
      <alignment horizontal="left" vertical="top" wrapText="1"/>
      <protection locked="0"/>
    </xf>
    <xf numFmtId="0" fontId="57" fillId="33" borderId="15" xfId="0" applyFont="1" applyFill="1" applyBorder="1" applyAlignment="1" applyProtection="1">
      <alignment horizontal="left" vertical="top" wrapText="1"/>
      <protection locked="0"/>
    </xf>
    <xf numFmtId="0" fontId="4" fillId="33" borderId="41" xfId="0" applyFont="1" applyFill="1" applyBorder="1" applyAlignment="1" applyProtection="1">
      <alignment horizontal="left" vertical="top" wrapText="1"/>
      <protection locked="0"/>
    </xf>
    <xf numFmtId="14" fontId="4" fillId="33" borderId="31" xfId="0" applyNumberFormat="1" applyFont="1" applyFill="1" applyBorder="1" applyAlignment="1" applyProtection="1">
      <alignment horizontal="left" vertical="top"/>
      <protection locked="0"/>
    </xf>
    <xf numFmtId="0" fontId="4" fillId="33" borderId="31" xfId="0" applyFont="1" applyFill="1" applyBorder="1" applyAlignment="1" applyProtection="1">
      <alignment/>
      <protection locked="0"/>
    </xf>
    <xf numFmtId="0" fontId="14" fillId="0" borderId="0" xfId="0" applyFont="1" applyBorder="1" applyAlignment="1">
      <alignment vertical="top" wrapText="1"/>
    </xf>
    <xf numFmtId="0" fontId="14" fillId="0" borderId="0" xfId="0" applyFont="1" applyBorder="1" applyAlignment="1">
      <alignment/>
    </xf>
    <xf numFmtId="0" fontId="15" fillId="0" borderId="0" xfId="0" applyFont="1" applyBorder="1" applyAlignment="1">
      <alignment vertical="top" wrapText="1"/>
    </xf>
    <xf numFmtId="0" fontId="58" fillId="0" borderId="0" xfId="53" applyFont="1" applyBorder="1" applyAlignment="1">
      <alignment horizontal="left" vertical="top" wrapText="1"/>
    </xf>
    <xf numFmtId="0" fontId="7" fillId="0" borderId="0" xfId="0" applyFont="1" applyBorder="1" applyAlignment="1">
      <alignment horizontal="left" vertical="top" wrapText="1"/>
    </xf>
    <xf numFmtId="0" fontId="49" fillId="0" borderId="0" xfId="53" applyBorder="1" applyAlignment="1">
      <alignment horizontal="left" vertical="top" wrapText="1"/>
    </xf>
    <xf numFmtId="0" fontId="16" fillId="14" borderId="22" xfId="0" applyFont="1" applyFill="1" applyBorder="1" applyAlignment="1">
      <alignment horizontal="left" vertical="center"/>
    </xf>
    <xf numFmtId="0" fontId="10" fillId="0" borderId="0" xfId="0" applyFont="1" applyBorder="1" applyAlignment="1">
      <alignment vertical="top" wrapText="1"/>
    </xf>
    <xf numFmtId="0" fontId="4" fillId="2" borderId="43" xfId="0" applyFont="1" applyFill="1" applyBorder="1" applyAlignment="1">
      <alignment horizontal="center" vertical="center" wrapText="1"/>
    </xf>
    <xf numFmtId="0" fontId="8" fillId="2" borderId="43" xfId="0" applyFont="1" applyFill="1" applyBorder="1" applyAlignment="1">
      <alignment horizontal="center" vertical="center" wrapText="1"/>
    </xf>
    <xf numFmtId="169" fontId="2" fillId="0" borderId="25" xfId="42" applyNumberFormat="1" applyFont="1" applyBorder="1" applyAlignment="1" applyProtection="1">
      <alignment horizontal="center" vertical="center"/>
      <protection locked="0"/>
    </xf>
    <xf numFmtId="0" fontId="2" fillId="34" borderId="25" xfId="0" applyFont="1" applyFill="1" applyBorder="1" applyAlignment="1">
      <alignment/>
    </xf>
    <xf numFmtId="169" fontId="13" fillId="35" borderId="44" xfId="0" applyNumberFormat="1" applyFont="1" applyFill="1" applyBorder="1" applyAlignment="1">
      <alignment vertical="center"/>
    </xf>
    <xf numFmtId="0" fontId="7" fillId="2" borderId="45" xfId="0" applyFont="1" applyFill="1" applyBorder="1" applyAlignment="1">
      <alignment horizontal="center" vertical="center" wrapText="1"/>
    </xf>
    <xf numFmtId="0" fontId="3" fillId="2" borderId="46" xfId="0" applyFont="1" applyFill="1" applyBorder="1" applyAlignment="1" applyProtection="1">
      <alignment horizontal="center" vertical="center" wrapText="1"/>
      <protection/>
    </xf>
    <xf numFmtId="0" fontId="8" fillId="2" borderId="47" xfId="0" applyFont="1" applyFill="1" applyBorder="1" applyAlignment="1">
      <alignment horizontal="center" vertical="center" wrapText="1"/>
    </xf>
    <xf numFmtId="0" fontId="2" fillId="33" borderId="31" xfId="0" applyFont="1" applyFill="1" applyBorder="1" applyAlignment="1" applyProtection="1">
      <alignment horizontal="left" vertical="top" wrapText="1"/>
      <protection locked="0"/>
    </xf>
    <xf numFmtId="0" fontId="2" fillId="2" borderId="31" xfId="0" applyFont="1" applyFill="1" applyBorder="1" applyAlignment="1">
      <alignment horizontal="left" vertical="center" wrapText="1"/>
    </xf>
    <xf numFmtId="0" fontId="9" fillId="34" borderId="38" xfId="0" applyFont="1" applyFill="1" applyBorder="1" applyAlignment="1">
      <alignment horizontal="center" vertical="center" wrapText="1"/>
    </xf>
    <xf numFmtId="0" fontId="7" fillId="2" borderId="37" xfId="0" applyFont="1" applyFill="1" applyBorder="1" applyAlignment="1">
      <alignment horizontal="center" vertical="center" wrapText="1"/>
    </xf>
    <xf numFmtId="0" fontId="7" fillId="0" borderId="22" xfId="0" applyFont="1" applyFill="1" applyBorder="1" applyAlignment="1" applyProtection="1">
      <alignment horizontal="left" vertical="center" wrapText="1"/>
      <protection locked="0"/>
    </xf>
    <xf numFmtId="0" fontId="7" fillId="0" borderId="48" xfId="0" applyFont="1" applyFill="1" applyBorder="1" applyAlignment="1" applyProtection="1">
      <alignment horizontal="left" vertical="center" wrapText="1"/>
      <protection locked="0"/>
    </xf>
    <xf numFmtId="0" fontId="3" fillId="8" borderId="22" xfId="0" applyFont="1" applyFill="1" applyBorder="1" applyAlignment="1">
      <alignment horizontal="left" vertical="center"/>
    </xf>
    <xf numFmtId="0" fontId="3" fillId="8" borderId="13" xfId="0" applyFont="1" applyFill="1" applyBorder="1" applyAlignment="1">
      <alignment horizontal="left" vertical="center"/>
    </xf>
    <xf numFmtId="0" fontId="3" fillId="8" borderId="14" xfId="0" applyFont="1" applyFill="1" applyBorder="1" applyAlignment="1">
      <alignment horizontal="left"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Standard 2"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nersa.org.za/Admin/Document/Editor/file/Electricity/PricingandTariffs/2016/Mpumalanga%20approved%20tariffs%202016-17.pdf" TargetMode="External" /><Relationship Id="rId2" Type="http://schemas.openxmlformats.org/officeDocument/2006/relationships/hyperlink" Target="http://www.nersa.org.za/Admin/Document/Editor/file/Electricity/PricingandTariffs/2016/Northern%20Cape%20approved%20tariffs%202016-17.pdf" TargetMode="External" /><Relationship Id="rId3" Type="http://schemas.openxmlformats.org/officeDocument/2006/relationships/hyperlink" Target="http://www.nersa.org.za/Admin/Document/Editor/file/Electricity/PricingandTariffs/2016/Free%20State%20approved%20tariffs%202016-17.pdf" TargetMode="External" /><Relationship Id="rId4" Type="http://schemas.openxmlformats.org/officeDocument/2006/relationships/hyperlink" Target="http://www.nersa.org.za/Admin/Document/Editor/file/Electricity/PricingandTariffs/2016/North%20West%20approved%20tariffs%202016-17.pdf" TargetMode="External" /><Relationship Id="rId5" Type="http://schemas.openxmlformats.org/officeDocument/2006/relationships/hyperlink" Target="http://www.nersa.org.za/Admin/Document/Editor/file/Electricity/PricingandTariffs/2016/Western%20Cape%20approved%20tariffs%202016-17.pdf" TargetMode="External" /><Relationship Id="rId6" Type="http://schemas.openxmlformats.org/officeDocument/2006/relationships/hyperlink" Target="http://www.nersa.org.za/Admin/Document/Editor/file/Electricity/PricingandTariffs/2016/Gauteng%20approved%20tariffs%202016-17.pdf" TargetMode="External" /><Relationship Id="rId7"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BV23"/>
  <sheetViews>
    <sheetView showGridLines="0" tabSelected="1" zoomScale="60" zoomScaleNormal="60" zoomScalePageLayoutView="0" workbookViewId="0" topLeftCell="A1">
      <pane xSplit="2" ySplit="4" topLeftCell="C5" activePane="bottomRight" state="frozen"/>
      <selection pane="topLeft" activeCell="A1" sqref="A1"/>
      <selection pane="topRight" activeCell="D1" sqref="D1"/>
      <selection pane="bottomLeft" activeCell="A5" sqref="A5"/>
      <selection pane="bottomRight" activeCell="A1" sqref="A1"/>
    </sheetView>
  </sheetViews>
  <sheetFormatPr defaultColWidth="11.421875" defaultRowHeight="12.75"/>
  <cols>
    <col min="1" max="1" width="3.7109375" style="1" customWidth="1"/>
    <col min="2" max="2" width="31.28125" style="1" customWidth="1"/>
    <col min="3" max="3" width="13.140625" style="1" customWidth="1"/>
    <col min="4" max="4" width="15.00390625" style="1" customWidth="1"/>
    <col min="5" max="5" width="16.28125" style="1" customWidth="1"/>
    <col min="6" max="6" width="11.00390625" style="1" customWidth="1"/>
    <col min="7" max="7" width="10.57421875" style="1" customWidth="1"/>
    <col min="8" max="9" width="7.28125" style="1" customWidth="1"/>
    <col min="10" max="10" width="11.28125" style="1" customWidth="1"/>
    <col min="11" max="11" width="11.421875" style="1" customWidth="1"/>
    <col min="12" max="12" width="14.28125" style="1" customWidth="1"/>
    <col min="13" max="13" width="15.421875" style="1" customWidth="1"/>
    <col min="14" max="14" width="11.140625" style="1" customWidth="1"/>
    <col min="15" max="17" width="7.7109375" style="1" customWidth="1"/>
    <col min="18" max="18" width="8.28125" style="1" customWidth="1"/>
    <col min="19" max="19" width="2.421875" style="5" customWidth="1"/>
    <col min="20" max="20" width="14.00390625" style="1" customWidth="1"/>
    <col min="21" max="21" width="12.421875" style="1" customWidth="1"/>
    <col min="22" max="22" width="10.28125" style="1" customWidth="1"/>
    <col min="23" max="23" width="13.00390625" style="1" customWidth="1"/>
    <col min="24" max="24" width="11.7109375" style="1" customWidth="1"/>
    <col min="25" max="25" width="11.28125" style="1" customWidth="1"/>
    <col min="26" max="26" width="12.7109375" style="1" customWidth="1"/>
    <col min="27" max="27" width="12.28125" style="1" customWidth="1"/>
    <col min="28" max="28" width="11.57421875" style="1" customWidth="1"/>
    <col min="29" max="29" width="2.57421875" style="1" customWidth="1"/>
    <col min="30" max="30" width="16.28125" style="1" customWidth="1"/>
    <col min="31" max="31" width="12.00390625" style="1" customWidth="1"/>
    <col min="32" max="34" width="10.28125" style="1" customWidth="1"/>
    <col min="35" max="35" width="11.00390625" style="1" customWidth="1"/>
    <col min="36" max="45" width="10.28125" style="1" customWidth="1"/>
    <col min="46" max="46" width="12.28125" style="1" customWidth="1"/>
    <col min="47" max="47" width="13.140625" style="1" customWidth="1"/>
    <col min="48" max="48" width="15.140625" style="1" customWidth="1"/>
    <col min="49" max="49" width="2.00390625" style="1" customWidth="1"/>
    <col min="50" max="50" width="8.140625" style="1" customWidth="1"/>
    <col min="51" max="52" width="9.57421875" style="1" customWidth="1"/>
    <col min="53" max="53" width="10.7109375" style="1" customWidth="1"/>
    <col min="54" max="54" width="16.421875" style="1" customWidth="1"/>
    <col min="55" max="55" width="13.57421875" style="1" customWidth="1"/>
    <col min="56" max="59" width="8.140625" style="1" customWidth="1"/>
    <col min="60" max="60" width="2.00390625" style="25" customWidth="1"/>
    <col min="61" max="61" width="14.7109375" style="1" customWidth="1"/>
    <col min="62" max="62" width="11.421875" style="1" customWidth="1"/>
    <col min="63" max="63" width="9.57421875" style="1" customWidth="1"/>
    <col min="64" max="64" width="14.8515625" style="1" customWidth="1"/>
    <col min="65" max="65" width="12.28125" style="1" customWidth="1"/>
    <col min="66" max="66" width="14.8515625" style="1" customWidth="1"/>
    <col min="67" max="67" width="14.7109375" style="1" customWidth="1"/>
    <col min="68" max="68" width="16.140625" style="1" customWidth="1"/>
    <col min="69" max="69" width="9.00390625" style="1" customWidth="1"/>
    <col min="70" max="70" width="2.00390625" style="1" customWidth="1"/>
    <col min="71" max="71" width="24.57421875" style="3" customWidth="1"/>
    <col min="72" max="72" width="2.140625" style="1" customWidth="1"/>
    <col min="73" max="73" width="11.7109375" style="1" customWidth="1"/>
    <col min="74" max="74" width="31.140625" style="1" customWidth="1"/>
    <col min="75" max="16384" width="11.421875" style="1" customWidth="1"/>
  </cols>
  <sheetData>
    <row r="1" spans="1:74" s="2" customFormat="1" ht="21.75" customHeight="1" thickBot="1">
      <c r="A1" s="156" t="s">
        <v>124</v>
      </c>
      <c r="B1" s="126"/>
      <c r="C1" s="127"/>
      <c r="D1" s="127"/>
      <c r="E1" s="127"/>
      <c r="F1" s="127"/>
      <c r="G1" s="127"/>
      <c r="H1" s="127"/>
      <c r="I1" s="127"/>
      <c r="J1" s="127"/>
      <c r="K1" s="127"/>
      <c r="L1" s="127"/>
      <c r="M1" s="127"/>
      <c r="N1" s="127"/>
      <c r="O1" s="127"/>
      <c r="P1" s="127"/>
      <c r="Q1" s="127"/>
      <c r="R1" s="127"/>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89">
        <f ca="1">TODAY()</f>
        <v>42901</v>
      </c>
    </row>
    <row r="2" spans="1:74" ht="18" customHeight="1" thickBot="1">
      <c r="A2" s="170" t="s">
        <v>83</v>
      </c>
      <c r="B2" s="171"/>
      <c r="C2" s="172" t="s">
        <v>95</v>
      </c>
      <c r="D2" s="173"/>
      <c r="E2" s="173"/>
      <c r="F2" s="173"/>
      <c r="G2" s="173"/>
      <c r="H2" s="173"/>
      <c r="I2" s="173"/>
      <c r="J2" s="173"/>
      <c r="K2" s="173"/>
      <c r="L2" s="173"/>
      <c r="M2" s="173"/>
      <c r="N2" s="173"/>
      <c r="O2" s="173"/>
      <c r="P2" s="173"/>
      <c r="Q2" s="173"/>
      <c r="R2" s="174"/>
      <c r="S2" s="36"/>
      <c r="T2" s="52" t="s">
        <v>80</v>
      </c>
      <c r="U2" s="56"/>
      <c r="V2" s="56"/>
      <c r="W2" s="56"/>
      <c r="X2" s="56"/>
      <c r="Y2" s="56"/>
      <c r="Z2" s="56"/>
      <c r="AA2" s="56"/>
      <c r="AB2" s="57"/>
      <c r="AC2" s="36"/>
      <c r="AD2" s="52" t="s">
        <v>73</v>
      </c>
      <c r="AE2" s="55"/>
      <c r="AF2" s="55"/>
      <c r="AG2" s="55"/>
      <c r="AH2" s="55"/>
      <c r="AI2" s="55"/>
      <c r="AJ2" s="55"/>
      <c r="AK2" s="55"/>
      <c r="AL2" s="55"/>
      <c r="AM2" s="55"/>
      <c r="AN2" s="55"/>
      <c r="AO2" s="55"/>
      <c r="AP2" s="55"/>
      <c r="AQ2" s="55"/>
      <c r="AR2" s="55"/>
      <c r="AS2" s="55"/>
      <c r="AT2" s="55"/>
      <c r="AU2" s="55"/>
      <c r="AV2" s="54"/>
      <c r="AW2" s="36"/>
      <c r="AX2" s="52" t="s">
        <v>71</v>
      </c>
      <c r="AY2" s="53"/>
      <c r="AZ2" s="53"/>
      <c r="BA2" s="53"/>
      <c r="BB2" s="53"/>
      <c r="BC2" s="53"/>
      <c r="BD2" s="53"/>
      <c r="BE2" s="53"/>
      <c r="BF2" s="53"/>
      <c r="BG2" s="54"/>
      <c r="BH2" s="33"/>
      <c r="BI2" s="49" t="s">
        <v>72</v>
      </c>
      <c r="BJ2" s="50"/>
      <c r="BK2" s="50"/>
      <c r="BL2" s="50"/>
      <c r="BM2" s="50"/>
      <c r="BN2" s="51"/>
      <c r="BO2" s="49"/>
      <c r="BP2" s="58"/>
      <c r="BQ2" s="51"/>
      <c r="BR2" s="36"/>
      <c r="BS2" s="59" t="s">
        <v>0</v>
      </c>
      <c r="BT2" s="48"/>
      <c r="BU2" s="28"/>
      <c r="BV2" s="96"/>
    </row>
    <row r="3" spans="1:74" s="4" customFormat="1" ht="76.5" customHeight="1" thickBot="1">
      <c r="A3" s="163" t="s">
        <v>127</v>
      </c>
      <c r="B3" s="164" t="s">
        <v>74</v>
      </c>
      <c r="C3" s="158" t="s">
        <v>85</v>
      </c>
      <c r="D3" s="7" t="s">
        <v>13</v>
      </c>
      <c r="E3" s="7" t="s">
        <v>14</v>
      </c>
      <c r="F3" s="7" t="s">
        <v>9</v>
      </c>
      <c r="G3" s="7" t="s">
        <v>10</v>
      </c>
      <c r="H3" s="7" t="s">
        <v>81</v>
      </c>
      <c r="I3" s="7" t="s">
        <v>82</v>
      </c>
      <c r="J3" s="7" t="s">
        <v>68</v>
      </c>
      <c r="K3" s="8" t="s">
        <v>112</v>
      </c>
      <c r="L3" s="8" t="s">
        <v>113</v>
      </c>
      <c r="M3" s="7" t="s">
        <v>11</v>
      </c>
      <c r="N3" s="7" t="s">
        <v>12</v>
      </c>
      <c r="O3" s="8" t="s">
        <v>18</v>
      </c>
      <c r="P3" s="8" t="s">
        <v>19</v>
      </c>
      <c r="Q3" s="8" t="s">
        <v>84</v>
      </c>
      <c r="R3" s="8" t="s">
        <v>88</v>
      </c>
      <c r="S3" s="29"/>
      <c r="T3" s="9" t="s">
        <v>22</v>
      </c>
      <c r="U3" s="9" t="s">
        <v>21</v>
      </c>
      <c r="V3" s="9" t="s">
        <v>5</v>
      </c>
      <c r="W3" s="9" t="s">
        <v>26</v>
      </c>
      <c r="X3" s="9" t="s">
        <v>39</v>
      </c>
      <c r="Y3" s="9" t="s">
        <v>24</v>
      </c>
      <c r="Z3" s="9" t="s">
        <v>23</v>
      </c>
      <c r="AA3" s="9" t="s">
        <v>6</v>
      </c>
      <c r="AB3" s="9" t="s">
        <v>7</v>
      </c>
      <c r="AC3" s="31"/>
      <c r="AD3" s="21" t="s">
        <v>28</v>
      </c>
      <c r="AE3" s="23" t="s">
        <v>91</v>
      </c>
      <c r="AF3" s="24" t="s">
        <v>92</v>
      </c>
      <c r="AG3" s="24" t="s">
        <v>93</v>
      </c>
      <c r="AH3" s="24" t="s">
        <v>99</v>
      </c>
      <c r="AI3" s="24" t="s">
        <v>100</v>
      </c>
      <c r="AJ3" s="24" t="s">
        <v>101</v>
      </c>
      <c r="AK3" s="24" t="s">
        <v>102</v>
      </c>
      <c r="AL3" s="24" t="s">
        <v>103</v>
      </c>
      <c r="AM3" s="24" t="s">
        <v>104</v>
      </c>
      <c r="AN3" s="24" t="s">
        <v>105</v>
      </c>
      <c r="AO3" s="24" t="s">
        <v>106</v>
      </c>
      <c r="AP3" s="92" t="s">
        <v>107</v>
      </c>
      <c r="AQ3" s="23" t="s">
        <v>108</v>
      </c>
      <c r="AR3" s="24" t="s">
        <v>109</v>
      </c>
      <c r="AS3" s="24" t="s">
        <v>110</v>
      </c>
      <c r="AT3" s="92" t="s">
        <v>111</v>
      </c>
      <c r="AU3" s="47" t="s">
        <v>89</v>
      </c>
      <c r="AV3" s="47" t="s">
        <v>90</v>
      </c>
      <c r="AW3" s="31"/>
      <c r="AX3" s="8" t="s">
        <v>94</v>
      </c>
      <c r="AY3" s="7" t="s">
        <v>15</v>
      </c>
      <c r="AZ3" s="7" t="s">
        <v>16</v>
      </c>
      <c r="BA3" s="7" t="s">
        <v>17</v>
      </c>
      <c r="BB3" s="7" t="s">
        <v>32</v>
      </c>
      <c r="BC3" s="7" t="s">
        <v>31</v>
      </c>
      <c r="BD3" s="8" t="s">
        <v>29</v>
      </c>
      <c r="BE3" s="8" t="s">
        <v>30</v>
      </c>
      <c r="BF3" s="8" t="s">
        <v>86</v>
      </c>
      <c r="BG3" s="26" t="s">
        <v>87</v>
      </c>
      <c r="BH3" s="34"/>
      <c r="BI3" s="19" t="s">
        <v>41</v>
      </c>
      <c r="BJ3" s="19" t="s">
        <v>40</v>
      </c>
      <c r="BK3" s="19" t="s">
        <v>8</v>
      </c>
      <c r="BL3" s="19" t="s">
        <v>44</v>
      </c>
      <c r="BM3" s="19" t="s">
        <v>45</v>
      </c>
      <c r="BN3" s="9" t="s">
        <v>43</v>
      </c>
      <c r="BO3" s="9" t="s">
        <v>42</v>
      </c>
      <c r="BP3" s="9" t="s">
        <v>3</v>
      </c>
      <c r="BQ3" s="9" t="s">
        <v>4</v>
      </c>
      <c r="BR3" s="31"/>
      <c r="BS3" s="6" t="s">
        <v>69</v>
      </c>
      <c r="BT3" s="37"/>
      <c r="BU3" s="15"/>
      <c r="BV3" s="97"/>
    </row>
    <row r="4" spans="1:74" s="83" customFormat="1" ht="15" customHeight="1">
      <c r="A4" s="98" t="s">
        <v>65</v>
      </c>
      <c r="B4" s="165" t="s">
        <v>66</v>
      </c>
      <c r="C4" s="159" t="s">
        <v>49</v>
      </c>
      <c r="D4" s="77" t="s">
        <v>50</v>
      </c>
      <c r="E4" s="77" t="s">
        <v>50</v>
      </c>
      <c r="F4" s="77" t="s">
        <v>51</v>
      </c>
      <c r="G4" s="77" t="s">
        <v>51</v>
      </c>
      <c r="H4" s="77" t="s">
        <v>52</v>
      </c>
      <c r="I4" s="77" t="s">
        <v>52</v>
      </c>
      <c r="J4" s="77" t="s">
        <v>53</v>
      </c>
      <c r="K4" s="77" t="s">
        <v>2</v>
      </c>
      <c r="L4" s="77" t="s">
        <v>25</v>
      </c>
      <c r="M4" s="77" t="s">
        <v>54</v>
      </c>
      <c r="N4" s="77" t="s">
        <v>55</v>
      </c>
      <c r="O4" s="77" t="s">
        <v>49</v>
      </c>
      <c r="P4" s="77" t="s">
        <v>49</v>
      </c>
      <c r="Q4" s="77" t="s">
        <v>49</v>
      </c>
      <c r="R4" s="77" t="s">
        <v>49</v>
      </c>
      <c r="S4" s="78"/>
      <c r="T4" s="84" t="s">
        <v>56</v>
      </c>
      <c r="U4" s="84" t="s">
        <v>57</v>
      </c>
      <c r="V4" s="84" t="s">
        <v>58</v>
      </c>
      <c r="W4" s="84" t="s">
        <v>63</v>
      </c>
      <c r="X4" s="84" t="s">
        <v>59</v>
      </c>
      <c r="Y4" s="84" t="s">
        <v>50</v>
      </c>
      <c r="Z4" s="84" t="s">
        <v>50</v>
      </c>
      <c r="AA4" s="84" t="s">
        <v>50</v>
      </c>
      <c r="AB4" s="84" t="s">
        <v>60</v>
      </c>
      <c r="AC4" s="78"/>
      <c r="AD4" s="85" t="s">
        <v>50</v>
      </c>
      <c r="AE4" s="93" t="s">
        <v>50</v>
      </c>
      <c r="AF4" s="84" t="s">
        <v>50</v>
      </c>
      <c r="AG4" s="84" t="s">
        <v>50</v>
      </c>
      <c r="AH4" s="84" t="s">
        <v>50</v>
      </c>
      <c r="AI4" s="84" t="s">
        <v>50</v>
      </c>
      <c r="AJ4" s="84" t="s">
        <v>50</v>
      </c>
      <c r="AK4" s="84" t="s">
        <v>50</v>
      </c>
      <c r="AL4" s="84" t="s">
        <v>50</v>
      </c>
      <c r="AM4" s="84" t="s">
        <v>50</v>
      </c>
      <c r="AN4" s="84" t="s">
        <v>50</v>
      </c>
      <c r="AO4" s="84" t="s">
        <v>50</v>
      </c>
      <c r="AP4" s="94" t="s">
        <v>50</v>
      </c>
      <c r="AQ4" s="93" t="s">
        <v>50</v>
      </c>
      <c r="AR4" s="84" t="s">
        <v>50</v>
      </c>
      <c r="AS4" s="84" t="s">
        <v>50</v>
      </c>
      <c r="AT4" s="94" t="s">
        <v>50</v>
      </c>
      <c r="AU4" s="90" t="s">
        <v>50</v>
      </c>
      <c r="AV4" s="84" t="s">
        <v>50</v>
      </c>
      <c r="AW4" s="78"/>
      <c r="AX4" s="77" t="s">
        <v>49</v>
      </c>
      <c r="AY4" s="77" t="s">
        <v>52</v>
      </c>
      <c r="AZ4" s="77" t="s">
        <v>52</v>
      </c>
      <c r="BA4" s="77" t="s">
        <v>53</v>
      </c>
      <c r="BB4" s="77" t="s">
        <v>61</v>
      </c>
      <c r="BC4" s="77" t="s">
        <v>62</v>
      </c>
      <c r="BD4" s="77" t="s">
        <v>49</v>
      </c>
      <c r="BE4" s="77" t="s">
        <v>49</v>
      </c>
      <c r="BF4" s="77" t="s">
        <v>49</v>
      </c>
      <c r="BG4" s="77" t="s">
        <v>49</v>
      </c>
      <c r="BH4" s="79"/>
      <c r="BI4" s="9" t="s">
        <v>56</v>
      </c>
      <c r="BJ4" s="9" t="s">
        <v>57</v>
      </c>
      <c r="BK4" s="9" t="s">
        <v>58</v>
      </c>
      <c r="BL4" s="9" t="s">
        <v>63</v>
      </c>
      <c r="BM4" s="9" t="s">
        <v>59</v>
      </c>
      <c r="BN4" s="84" t="s">
        <v>50</v>
      </c>
      <c r="BO4" s="84" t="s">
        <v>50</v>
      </c>
      <c r="BP4" s="84" t="s">
        <v>50</v>
      </c>
      <c r="BQ4" s="84" t="s">
        <v>60</v>
      </c>
      <c r="BR4" s="78"/>
      <c r="BS4" s="80"/>
      <c r="BT4" s="81"/>
      <c r="BU4" s="82"/>
      <c r="BV4" s="99"/>
    </row>
    <row r="5" spans="1:74" ht="31.5" customHeight="1">
      <c r="A5" s="100">
        <v>1</v>
      </c>
      <c r="B5" s="166"/>
      <c r="C5" s="160"/>
      <c r="D5" s="130"/>
      <c r="E5" s="131"/>
      <c r="F5" s="132"/>
      <c r="G5" s="132"/>
      <c r="H5" s="133"/>
      <c r="I5" s="133"/>
      <c r="J5" s="129"/>
      <c r="K5" s="134">
        <v>1.6382</v>
      </c>
      <c r="L5" s="135">
        <v>0</v>
      </c>
      <c r="M5" s="20">
        <f aca="true" t="shared" si="0" ref="M5:M13">N5*J5</f>
        <v>0</v>
      </c>
      <c r="N5" s="41">
        <f>(H5-I5)*C5/1000</f>
        <v>0</v>
      </c>
      <c r="O5" s="136">
        <v>2</v>
      </c>
      <c r="P5" s="136">
        <v>2</v>
      </c>
      <c r="Q5" s="137">
        <v>2</v>
      </c>
      <c r="R5" s="46">
        <f aca="true" t="shared" si="1" ref="R5:R19">O5+P5</f>
        <v>4</v>
      </c>
      <c r="S5" s="30"/>
      <c r="T5" s="11" t="e">
        <f>(M5/E5)*1000000</f>
        <v>#DIV/0!</v>
      </c>
      <c r="U5" s="10" t="e">
        <f>(N5/E5)*1000000</f>
        <v>#DIV/0!</v>
      </c>
      <c r="V5" s="10" t="e">
        <f>(R5/E5)*1000000</f>
        <v>#DIV/0!</v>
      </c>
      <c r="W5" s="11">
        <f aca="true" t="shared" si="2" ref="W5:W16">M5*$W$21</f>
        <v>0</v>
      </c>
      <c r="X5" s="11" t="e">
        <f aca="true" t="shared" si="3" ref="X5:X16">(W5/E5)*1000000</f>
        <v>#DIV/0!</v>
      </c>
      <c r="Y5" s="11">
        <f>K5*M5</f>
        <v>0</v>
      </c>
      <c r="Z5" s="11">
        <f>N5*L5</f>
        <v>0</v>
      </c>
      <c r="AA5" s="11">
        <f>Z5+Y5</f>
        <v>0</v>
      </c>
      <c r="AB5" s="88" t="e">
        <f>E5/AA5</f>
        <v>#DIV/0!</v>
      </c>
      <c r="AC5" s="32"/>
      <c r="AD5" s="22">
        <f>E5</f>
        <v>0</v>
      </c>
      <c r="AE5" s="138"/>
      <c r="AF5" s="139"/>
      <c r="AG5" s="139"/>
      <c r="AH5" s="139"/>
      <c r="AI5" s="139"/>
      <c r="AJ5" s="139"/>
      <c r="AK5" s="139"/>
      <c r="AL5" s="139"/>
      <c r="AM5" s="139"/>
      <c r="AN5" s="139"/>
      <c r="AO5" s="139"/>
      <c r="AP5" s="139"/>
      <c r="AQ5" s="138"/>
      <c r="AR5" s="139"/>
      <c r="AS5" s="139"/>
      <c r="AT5" s="140"/>
      <c r="AU5" s="91">
        <f aca="true" t="shared" si="4" ref="AU5:AU20">SUM(AE5:AT5)</f>
        <v>0</v>
      </c>
      <c r="AV5" s="42">
        <f aca="true" t="shared" si="5" ref="AV5:AV19">AD5-AU5</f>
        <v>0</v>
      </c>
      <c r="AW5" s="32"/>
      <c r="AX5" s="141"/>
      <c r="AY5" s="142"/>
      <c r="AZ5" s="142"/>
      <c r="BA5" s="143"/>
      <c r="BB5" s="20">
        <f>((AY5-AZ5)*BA5*AX5)/1000</f>
        <v>0</v>
      </c>
      <c r="BC5" s="128">
        <f>(AY5-AZ5)*AX5/1000</f>
        <v>0</v>
      </c>
      <c r="BD5" s="144"/>
      <c r="BE5" s="144"/>
      <c r="BF5" s="144"/>
      <c r="BG5" s="14">
        <f>BD5+BE5</f>
        <v>0</v>
      </c>
      <c r="BH5" s="35"/>
      <c r="BI5" s="18" t="e">
        <f>(BB5/E5)*1000000</f>
        <v>#DIV/0!</v>
      </c>
      <c r="BJ5" s="18" t="e">
        <f>(BC5/E5)*1000000</f>
        <v>#DIV/0!</v>
      </c>
      <c r="BK5" s="18" t="e">
        <f>(BG5/E5)*1000000</f>
        <v>#DIV/0!</v>
      </c>
      <c r="BL5" s="18">
        <f aca="true" t="shared" si="6" ref="BL5:BL16">BB5*$BL$21</f>
        <v>0</v>
      </c>
      <c r="BM5" s="43" t="e">
        <f>(BL5/E5)*1000000</f>
        <v>#DIV/0!</v>
      </c>
      <c r="BN5" s="18">
        <f>BB5*K5</f>
        <v>0</v>
      </c>
      <c r="BO5" s="18">
        <f>BC5*L5</f>
        <v>0</v>
      </c>
      <c r="BP5" s="18">
        <f>BN5+BO5</f>
        <v>0</v>
      </c>
      <c r="BQ5" s="17" t="e">
        <f>E5/BP5</f>
        <v>#DIV/0!</v>
      </c>
      <c r="BR5" s="32"/>
      <c r="BS5" s="145"/>
      <c r="BT5" s="38"/>
      <c r="BU5" s="60" t="s">
        <v>70</v>
      </c>
      <c r="BV5" s="147" t="str">
        <f>A2</f>
        <v>Please insert here name of Municipality, THANKS. </v>
      </c>
    </row>
    <row r="6" spans="1:74" ht="31.5" customHeight="1">
      <c r="A6" s="100">
        <v>2</v>
      </c>
      <c r="B6" s="166"/>
      <c r="C6" s="160"/>
      <c r="D6" s="130"/>
      <c r="E6" s="131"/>
      <c r="F6" s="132"/>
      <c r="G6" s="132"/>
      <c r="H6" s="133"/>
      <c r="I6" s="133"/>
      <c r="J6" s="129"/>
      <c r="K6" s="134">
        <v>1.6382</v>
      </c>
      <c r="L6" s="135">
        <v>0</v>
      </c>
      <c r="M6" s="20">
        <f t="shared" si="0"/>
        <v>0</v>
      </c>
      <c r="N6" s="41">
        <f>(H6-I6)*C6/1000</f>
        <v>0</v>
      </c>
      <c r="O6" s="136">
        <v>2</v>
      </c>
      <c r="P6" s="136">
        <v>2</v>
      </c>
      <c r="Q6" s="137">
        <v>2</v>
      </c>
      <c r="R6" s="46">
        <f t="shared" si="1"/>
        <v>4</v>
      </c>
      <c r="S6" s="30"/>
      <c r="T6" s="11" t="e">
        <f>(M6/E6)*1000000</f>
        <v>#DIV/0!</v>
      </c>
      <c r="U6" s="10" t="e">
        <f>(N6/E6)*1000000</f>
        <v>#DIV/0!</v>
      </c>
      <c r="V6" s="10" t="e">
        <f aca="true" t="shared" si="7" ref="V6:V19">(R6/E6)*1000000</f>
        <v>#DIV/0!</v>
      </c>
      <c r="W6" s="11">
        <f t="shared" si="2"/>
        <v>0</v>
      </c>
      <c r="X6" s="11" t="e">
        <f t="shared" si="3"/>
        <v>#DIV/0!</v>
      </c>
      <c r="Y6" s="11">
        <f aca="true" t="shared" si="8" ref="Y6:Y16">K6*M6</f>
        <v>0</v>
      </c>
      <c r="Z6" s="11">
        <f aca="true" t="shared" si="9" ref="Z6:Z16">N6*L6</f>
        <v>0</v>
      </c>
      <c r="AA6" s="11">
        <f>Z6+Y6</f>
        <v>0</v>
      </c>
      <c r="AB6" s="88" t="e">
        <f aca="true" t="shared" si="10" ref="AB6:AB16">E6/AA6</f>
        <v>#DIV/0!</v>
      </c>
      <c r="AC6" s="32"/>
      <c r="AD6" s="22">
        <f aca="true" t="shared" si="11" ref="AD6:AD20">E6</f>
        <v>0</v>
      </c>
      <c r="AE6" s="138"/>
      <c r="AF6" s="139"/>
      <c r="AG6" s="139"/>
      <c r="AH6" s="139"/>
      <c r="AI6" s="139"/>
      <c r="AJ6" s="139"/>
      <c r="AK6" s="139"/>
      <c r="AL6" s="139"/>
      <c r="AM6" s="139"/>
      <c r="AN6" s="139"/>
      <c r="AO6" s="139"/>
      <c r="AP6" s="140"/>
      <c r="AQ6" s="138"/>
      <c r="AR6" s="139"/>
      <c r="AS6" s="139"/>
      <c r="AT6" s="140"/>
      <c r="AU6" s="91">
        <f t="shared" si="4"/>
        <v>0</v>
      </c>
      <c r="AV6" s="42">
        <f t="shared" si="5"/>
        <v>0</v>
      </c>
      <c r="AW6" s="32"/>
      <c r="AX6" s="141"/>
      <c r="AY6" s="142"/>
      <c r="AZ6" s="142"/>
      <c r="BA6" s="143"/>
      <c r="BB6" s="20">
        <f aca="true" t="shared" si="12" ref="BB6:BB16">((AY6-AZ6)*BA6*AX6)/1000</f>
        <v>0</v>
      </c>
      <c r="BC6" s="128">
        <f aca="true" t="shared" si="13" ref="BC6:BC16">(AY6-AZ6)*AX6/1000</f>
        <v>0</v>
      </c>
      <c r="BD6" s="144"/>
      <c r="BE6" s="144"/>
      <c r="BF6" s="144"/>
      <c r="BG6" s="14">
        <f aca="true" t="shared" si="14" ref="BG6:BG19">BD6+BE6</f>
        <v>0</v>
      </c>
      <c r="BH6" s="35"/>
      <c r="BI6" s="18" t="e">
        <f aca="true" t="shared" si="15" ref="BI6:BI16">(BB6/E6)*1000000</f>
        <v>#DIV/0!</v>
      </c>
      <c r="BJ6" s="18" t="e">
        <f aca="true" t="shared" si="16" ref="BJ6:BJ16">(BC6/E6)*1000000</f>
        <v>#DIV/0!</v>
      </c>
      <c r="BK6" s="18" t="e">
        <f aca="true" t="shared" si="17" ref="BK6:BK19">(BG6/E6)*1000000</f>
        <v>#DIV/0!</v>
      </c>
      <c r="BL6" s="18">
        <f t="shared" si="6"/>
        <v>0</v>
      </c>
      <c r="BM6" s="43" t="e">
        <f aca="true" t="shared" si="18" ref="BM6:BM16">(BL6/E6)*1000000</f>
        <v>#DIV/0!</v>
      </c>
      <c r="BN6" s="18">
        <f aca="true" t="shared" si="19" ref="BN6:BN16">BB6*K6</f>
        <v>0</v>
      </c>
      <c r="BO6" s="18">
        <f aca="true" t="shared" si="20" ref="BO6:BO16">BC6*L6</f>
        <v>0</v>
      </c>
      <c r="BP6" s="18">
        <f aca="true" t="shared" si="21" ref="BP6:BP16">BN6+BO6</f>
        <v>0</v>
      </c>
      <c r="BQ6" s="17" t="e">
        <f aca="true" t="shared" si="22" ref="BQ6:BQ16">E6/BP6</f>
        <v>#DIV/0!</v>
      </c>
      <c r="BR6" s="32"/>
      <c r="BS6" s="145"/>
      <c r="BT6" s="38"/>
      <c r="BU6" s="60" t="s">
        <v>33</v>
      </c>
      <c r="BV6" s="147"/>
    </row>
    <row r="7" spans="1:74" ht="31.5" customHeight="1">
      <c r="A7" s="100">
        <v>3</v>
      </c>
      <c r="B7" s="166"/>
      <c r="C7" s="160"/>
      <c r="D7" s="130"/>
      <c r="E7" s="131"/>
      <c r="F7" s="132"/>
      <c r="G7" s="132"/>
      <c r="H7" s="133"/>
      <c r="I7" s="133"/>
      <c r="J7" s="129"/>
      <c r="K7" s="134">
        <v>1.6382</v>
      </c>
      <c r="L7" s="135">
        <v>0</v>
      </c>
      <c r="M7" s="20">
        <f t="shared" si="0"/>
        <v>0</v>
      </c>
      <c r="N7" s="41">
        <f>(H7-I7)*C7/1000</f>
        <v>0</v>
      </c>
      <c r="O7" s="136">
        <v>2</v>
      </c>
      <c r="P7" s="136">
        <v>2</v>
      </c>
      <c r="Q7" s="137">
        <v>2</v>
      </c>
      <c r="R7" s="46">
        <f t="shared" si="1"/>
        <v>4</v>
      </c>
      <c r="S7" s="30"/>
      <c r="T7" s="11" t="e">
        <f>(M7/E7)*1000000</f>
        <v>#DIV/0!</v>
      </c>
      <c r="U7" s="10" t="e">
        <f>(N7/E7)*1000000</f>
        <v>#DIV/0!</v>
      </c>
      <c r="V7" s="10" t="e">
        <f t="shared" si="7"/>
        <v>#DIV/0!</v>
      </c>
      <c r="W7" s="11">
        <f t="shared" si="2"/>
        <v>0</v>
      </c>
      <c r="X7" s="11" t="e">
        <f t="shared" si="3"/>
        <v>#DIV/0!</v>
      </c>
      <c r="Y7" s="11">
        <f t="shared" si="8"/>
        <v>0</v>
      </c>
      <c r="Z7" s="11">
        <f t="shared" si="9"/>
        <v>0</v>
      </c>
      <c r="AA7" s="11">
        <f>Z7+Y7</f>
        <v>0</v>
      </c>
      <c r="AB7" s="88" t="e">
        <f t="shared" si="10"/>
        <v>#DIV/0!</v>
      </c>
      <c r="AC7" s="32"/>
      <c r="AD7" s="22">
        <f t="shared" si="11"/>
        <v>0</v>
      </c>
      <c r="AE7" s="138"/>
      <c r="AF7" s="139"/>
      <c r="AG7" s="139"/>
      <c r="AH7" s="139"/>
      <c r="AI7" s="139"/>
      <c r="AJ7" s="139"/>
      <c r="AK7" s="139"/>
      <c r="AL7" s="139"/>
      <c r="AM7" s="139"/>
      <c r="AN7" s="139"/>
      <c r="AO7" s="139"/>
      <c r="AP7" s="140"/>
      <c r="AQ7" s="138"/>
      <c r="AR7" s="139"/>
      <c r="AS7" s="139"/>
      <c r="AT7" s="140"/>
      <c r="AU7" s="91">
        <f t="shared" si="4"/>
        <v>0</v>
      </c>
      <c r="AV7" s="42">
        <f t="shared" si="5"/>
        <v>0</v>
      </c>
      <c r="AW7" s="32"/>
      <c r="AX7" s="141"/>
      <c r="AY7" s="142"/>
      <c r="AZ7" s="142"/>
      <c r="BA7" s="143"/>
      <c r="BB7" s="20">
        <f t="shared" si="12"/>
        <v>0</v>
      </c>
      <c r="BC7" s="128">
        <f t="shared" si="13"/>
        <v>0</v>
      </c>
      <c r="BD7" s="144"/>
      <c r="BE7" s="144"/>
      <c r="BF7" s="144"/>
      <c r="BG7" s="14">
        <f t="shared" si="14"/>
        <v>0</v>
      </c>
      <c r="BH7" s="35"/>
      <c r="BI7" s="18" t="e">
        <f t="shared" si="15"/>
        <v>#DIV/0!</v>
      </c>
      <c r="BJ7" s="18" t="e">
        <f t="shared" si="16"/>
        <v>#DIV/0!</v>
      </c>
      <c r="BK7" s="18" t="e">
        <f t="shared" si="17"/>
        <v>#DIV/0!</v>
      </c>
      <c r="BL7" s="18">
        <f t="shared" si="6"/>
        <v>0</v>
      </c>
      <c r="BM7" s="43" t="e">
        <f t="shared" si="18"/>
        <v>#DIV/0!</v>
      </c>
      <c r="BN7" s="18">
        <f t="shared" si="19"/>
        <v>0</v>
      </c>
      <c r="BO7" s="18">
        <f t="shared" si="20"/>
        <v>0</v>
      </c>
      <c r="BP7" s="18">
        <f t="shared" si="21"/>
        <v>0</v>
      </c>
      <c r="BQ7" s="17" t="e">
        <f t="shared" si="22"/>
        <v>#DIV/0!</v>
      </c>
      <c r="BR7" s="32"/>
      <c r="BS7" s="145"/>
      <c r="BT7" s="38"/>
      <c r="BU7" s="60" t="s">
        <v>34</v>
      </c>
      <c r="BV7" s="147"/>
    </row>
    <row r="8" spans="1:74" ht="31.5" customHeight="1">
      <c r="A8" s="100">
        <v>4</v>
      </c>
      <c r="B8" s="166"/>
      <c r="C8" s="160"/>
      <c r="D8" s="130"/>
      <c r="E8" s="131"/>
      <c r="F8" s="132"/>
      <c r="G8" s="132"/>
      <c r="H8" s="133"/>
      <c r="I8" s="133"/>
      <c r="J8" s="129"/>
      <c r="K8" s="134">
        <v>1.6382</v>
      </c>
      <c r="L8" s="135">
        <v>0</v>
      </c>
      <c r="M8" s="20">
        <f t="shared" si="0"/>
        <v>0</v>
      </c>
      <c r="N8" s="41">
        <f>(H8-I8)*C8/1000</f>
        <v>0</v>
      </c>
      <c r="O8" s="136">
        <v>2</v>
      </c>
      <c r="P8" s="136">
        <v>2</v>
      </c>
      <c r="Q8" s="137">
        <v>2</v>
      </c>
      <c r="R8" s="46">
        <f t="shared" si="1"/>
        <v>4</v>
      </c>
      <c r="S8" s="30"/>
      <c r="T8" s="11" t="e">
        <f>(M8/E8)*1000000</f>
        <v>#DIV/0!</v>
      </c>
      <c r="U8" s="10" t="e">
        <f>(N8/E8)*1000000</f>
        <v>#DIV/0!</v>
      </c>
      <c r="V8" s="10" t="e">
        <f t="shared" si="7"/>
        <v>#DIV/0!</v>
      </c>
      <c r="W8" s="11">
        <f t="shared" si="2"/>
        <v>0</v>
      </c>
      <c r="X8" s="11" t="e">
        <f t="shared" si="3"/>
        <v>#DIV/0!</v>
      </c>
      <c r="Y8" s="11">
        <f t="shared" si="8"/>
        <v>0</v>
      </c>
      <c r="Z8" s="11">
        <f t="shared" si="9"/>
        <v>0</v>
      </c>
      <c r="AA8" s="11">
        <f>Z8+Y8</f>
        <v>0</v>
      </c>
      <c r="AB8" s="88" t="e">
        <f t="shared" si="10"/>
        <v>#DIV/0!</v>
      </c>
      <c r="AC8" s="32"/>
      <c r="AD8" s="22">
        <f t="shared" si="11"/>
        <v>0</v>
      </c>
      <c r="AE8" s="138"/>
      <c r="AF8" s="139"/>
      <c r="AG8" s="139"/>
      <c r="AH8" s="139"/>
      <c r="AI8" s="139"/>
      <c r="AJ8" s="139"/>
      <c r="AK8" s="139"/>
      <c r="AL8" s="139"/>
      <c r="AM8" s="139"/>
      <c r="AN8" s="139"/>
      <c r="AO8" s="139"/>
      <c r="AP8" s="140"/>
      <c r="AQ8" s="138"/>
      <c r="AR8" s="139"/>
      <c r="AS8" s="139"/>
      <c r="AT8" s="140"/>
      <c r="AU8" s="91">
        <f t="shared" si="4"/>
        <v>0</v>
      </c>
      <c r="AV8" s="42">
        <f t="shared" si="5"/>
        <v>0</v>
      </c>
      <c r="AW8" s="32"/>
      <c r="AX8" s="141"/>
      <c r="AY8" s="142"/>
      <c r="AZ8" s="142"/>
      <c r="BA8" s="143"/>
      <c r="BB8" s="20">
        <f t="shared" si="12"/>
        <v>0</v>
      </c>
      <c r="BC8" s="128">
        <f t="shared" si="13"/>
        <v>0</v>
      </c>
      <c r="BD8" s="144"/>
      <c r="BE8" s="144"/>
      <c r="BF8" s="144"/>
      <c r="BG8" s="14">
        <f t="shared" si="14"/>
        <v>0</v>
      </c>
      <c r="BH8" s="35"/>
      <c r="BI8" s="18" t="e">
        <f t="shared" si="15"/>
        <v>#DIV/0!</v>
      </c>
      <c r="BJ8" s="18" t="e">
        <f t="shared" si="16"/>
        <v>#DIV/0!</v>
      </c>
      <c r="BK8" s="18" t="e">
        <f t="shared" si="17"/>
        <v>#DIV/0!</v>
      </c>
      <c r="BL8" s="18">
        <f t="shared" si="6"/>
        <v>0</v>
      </c>
      <c r="BM8" s="43" t="e">
        <f t="shared" si="18"/>
        <v>#DIV/0!</v>
      </c>
      <c r="BN8" s="18">
        <f t="shared" si="19"/>
        <v>0</v>
      </c>
      <c r="BO8" s="18">
        <f t="shared" si="20"/>
        <v>0</v>
      </c>
      <c r="BP8" s="18">
        <f t="shared" si="21"/>
        <v>0</v>
      </c>
      <c r="BQ8" s="17" t="e">
        <f t="shared" si="22"/>
        <v>#DIV/0!</v>
      </c>
      <c r="BR8" s="32"/>
      <c r="BS8" s="146"/>
      <c r="BT8" s="38"/>
      <c r="BU8" s="60" t="s">
        <v>35</v>
      </c>
      <c r="BV8" s="147" t="s">
        <v>64</v>
      </c>
    </row>
    <row r="9" spans="1:74" ht="31.5" customHeight="1">
      <c r="A9" s="100">
        <v>5</v>
      </c>
      <c r="B9" s="166"/>
      <c r="C9" s="160"/>
      <c r="D9" s="130"/>
      <c r="E9" s="131"/>
      <c r="F9" s="132"/>
      <c r="G9" s="132"/>
      <c r="H9" s="133"/>
      <c r="I9" s="133"/>
      <c r="J9" s="129"/>
      <c r="K9" s="134">
        <v>1.6382</v>
      </c>
      <c r="L9" s="135">
        <v>0</v>
      </c>
      <c r="M9" s="20">
        <f t="shared" si="0"/>
        <v>0</v>
      </c>
      <c r="N9" s="41">
        <f aca="true" t="shared" si="23" ref="N9:N16">(H9-I9)*C9/1000</f>
        <v>0</v>
      </c>
      <c r="O9" s="136">
        <v>2</v>
      </c>
      <c r="P9" s="136">
        <v>2</v>
      </c>
      <c r="Q9" s="137">
        <v>2</v>
      </c>
      <c r="R9" s="46">
        <f t="shared" si="1"/>
        <v>4</v>
      </c>
      <c r="S9" s="30"/>
      <c r="T9" s="11" t="e">
        <f aca="true" t="shared" si="24" ref="T9:T16">(M9/E9)*1000000</f>
        <v>#DIV/0!</v>
      </c>
      <c r="U9" s="10" t="e">
        <f aca="true" t="shared" si="25" ref="U9:U16">(N9/E9)*1000000</f>
        <v>#DIV/0!</v>
      </c>
      <c r="V9" s="10" t="e">
        <f t="shared" si="7"/>
        <v>#DIV/0!</v>
      </c>
      <c r="W9" s="11">
        <f t="shared" si="2"/>
        <v>0</v>
      </c>
      <c r="X9" s="11" t="e">
        <f t="shared" si="3"/>
        <v>#DIV/0!</v>
      </c>
      <c r="Y9" s="11">
        <f t="shared" si="8"/>
        <v>0</v>
      </c>
      <c r="Z9" s="11">
        <f t="shared" si="9"/>
        <v>0</v>
      </c>
      <c r="AA9" s="11">
        <f aca="true" t="shared" si="26" ref="AA9:AA16">Z9+Y9</f>
        <v>0</v>
      </c>
      <c r="AB9" s="88" t="e">
        <f t="shared" si="10"/>
        <v>#DIV/0!</v>
      </c>
      <c r="AC9" s="32"/>
      <c r="AD9" s="22">
        <f t="shared" si="11"/>
        <v>0</v>
      </c>
      <c r="AE9" s="138"/>
      <c r="AF9" s="139"/>
      <c r="AG9" s="139"/>
      <c r="AH9" s="139"/>
      <c r="AI9" s="139"/>
      <c r="AJ9" s="139"/>
      <c r="AK9" s="139"/>
      <c r="AL9" s="139"/>
      <c r="AM9" s="139"/>
      <c r="AN9" s="139"/>
      <c r="AO9" s="139"/>
      <c r="AP9" s="140"/>
      <c r="AQ9" s="138"/>
      <c r="AR9" s="139"/>
      <c r="AS9" s="139"/>
      <c r="AT9" s="140"/>
      <c r="AU9" s="91">
        <f t="shared" si="4"/>
        <v>0</v>
      </c>
      <c r="AV9" s="42">
        <f t="shared" si="5"/>
        <v>0</v>
      </c>
      <c r="AW9" s="32"/>
      <c r="AX9" s="141"/>
      <c r="AY9" s="142"/>
      <c r="AZ9" s="142"/>
      <c r="BA9" s="143"/>
      <c r="BB9" s="20">
        <f t="shared" si="12"/>
        <v>0</v>
      </c>
      <c r="BC9" s="128">
        <f t="shared" si="13"/>
        <v>0</v>
      </c>
      <c r="BD9" s="144"/>
      <c r="BE9" s="144"/>
      <c r="BF9" s="144"/>
      <c r="BG9" s="14">
        <f t="shared" si="14"/>
        <v>0</v>
      </c>
      <c r="BH9" s="35"/>
      <c r="BI9" s="18" t="e">
        <f t="shared" si="15"/>
        <v>#DIV/0!</v>
      </c>
      <c r="BJ9" s="18" t="e">
        <f t="shared" si="16"/>
        <v>#DIV/0!</v>
      </c>
      <c r="BK9" s="18" t="e">
        <f t="shared" si="17"/>
        <v>#DIV/0!</v>
      </c>
      <c r="BL9" s="18">
        <f t="shared" si="6"/>
        <v>0</v>
      </c>
      <c r="BM9" s="43" t="e">
        <f t="shared" si="18"/>
        <v>#DIV/0!</v>
      </c>
      <c r="BN9" s="18">
        <f t="shared" si="19"/>
        <v>0</v>
      </c>
      <c r="BO9" s="18">
        <f t="shared" si="20"/>
        <v>0</v>
      </c>
      <c r="BP9" s="18">
        <f t="shared" si="21"/>
        <v>0</v>
      </c>
      <c r="BQ9" s="17" t="e">
        <f t="shared" si="22"/>
        <v>#DIV/0!</v>
      </c>
      <c r="BR9" s="32"/>
      <c r="BS9" s="146"/>
      <c r="BT9" s="38"/>
      <c r="BU9" s="60" t="s">
        <v>36</v>
      </c>
      <c r="BV9" s="147"/>
    </row>
    <row r="10" spans="1:74" ht="31.5" customHeight="1">
      <c r="A10" s="100">
        <v>6</v>
      </c>
      <c r="B10" s="166"/>
      <c r="C10" s="160"/>
      <c r="D10" s="130"/>
      <c r="E10" s="131"/>
      <c r="F10" s="132"/>
      <c r="G10" s="132"/>
      <c r="H10" s="133"/>
      <c r="I10" s="133"/>
      <c r="J10" s="129"/>
      <c r="K10" s="134">
        <v>1.6382</v>
      </c>
      <c r="L10" s="135">
        <v>0</v>
      </c>
      <c r="M10" s="20">
        <f t="shared" si="0"/>
        <v>0</v>
      </c>
      <c r="N10" s="41">
        <f t="shared" si="23"/>
        <v>0</v>
      </c>
      <c r="O10" s="136">
        <v>2</v>
      </c>
      <c r="P10" s="136">
        <v>2</v>
      </c>
      <c r="Q10" s="137">
        <v>2</v>
      </c>
      <c r="R10" s="46">
        <f t="shared" si="1"/>
        <v>4</v>
      </c>
      <c r="S10" s="30"/>
      <c r="T10" s="11" t="e">
        <f t="shared" si="24"/>
        <v>#DIV/0!</v>
      </c>
      <c r="U10" s="10" t="e">
        <f t="shared" si="25"/>
        <v>#DIV/0!</v>
      </c>
      <c r="V10" s="10" t="e">
        <f t="shared" si="7"/>
        <v>#DIV/0!</v>
      </c>
      <c r="W10" s="11">
        <f t="shared" si="2"/>
        <v>0</v>
      </c>
      <c r="X10" s="11" t="e">
        <f t="shared" si="3"/>
        <v>#DIV/0!</v>
      </c>
      <c r="Y10" s="11">
        <f t="shared" si="8"/>
        <v>0</v>
      </c>
      <c r="Z10" s="11">
        <f t="shared" si="9"/>
        <v>0</v>
      </c>
      <c r="AA10" s="11">
        <f t="shared" si="26"/>
        <v>0</v>
      </c>
      <c r="AB10" s="88" t="e">
        <f t="shared" si="10"/>
        <v>#DIV/0!</v>
      </c>
      <c r="AC10" s="32"/>
      <c r="AD10" s="22">
        <f t="shared" si="11"/>
        <v>0</v>
      </c>
      <c r="AE10" s="138"/>
      <c r="AF10" s="139"/>
      <c r="AG10" s="139"/>
      <c r="AH10" s="139"/>
      <c r="AI10" s="139"/>
      <c r="AJ10" s="139"/>
      <c r="AK10" s="139"/>
      <c r="AL10" s="139"/>
      <c r="AM10" s="139"/>
      <c r="AN10" s="139"/>
      <c r="AO10" s="139"/>
      <c r="AP10" s="140"/>
      <c r="AQ10" s="138"/>
      <c r="AR10" s="139"/>
      <c r="AS10" s="139"/>
      <c r="AT10" s="140"/>
      <c r="AU10" s="91">
        <f t="shared" si="4"/>
        <v>0</v>
      </c>
      <c r="AV10" s="42">
        <f t="shared" si="5"/>
        <v>0</v>
      </c>
      <c r="AW10" s="32"/>
      <c r="AX10" s="141"/>
      <c r="AY10" s="142"/>
      <c r="AZ10" s="142"/>
      <c r="BA10" s="143"/>
      <c r="BB10" s="20">
        <f t="shared" si="12"/>
        <v>0</v>
      </c>
      <c r="BC10" s="128">
        <f t="shared" si="13"/>
        <v>0</v>
      </c>
      <c r="BD10" s="144"/>
      <c r="BE10" s="144"/>
      <c r="BF10" s="144"/>
      <c r="BG10" s="14">
        <f t="shared" si="14"/>
        <v>0</v>
      </c>
      <c r="BH10" s="35"/>
      <c r="BI10" s="18" t="e">
        <f t="shared" si="15"/>
        <v>#DIV/0!</v>
      </c>
      <c r="BJ10" s="18" t="e">
        <f t="shared" si="16"/>
        <v>#DIV/0!</v>
      </c>
      <c r="BK10" s="18" t="e">
        <f t="shared" si="17"/>
        <v>#DIV/0!</v>
      </c>
      <c r="BL10" s="18">
        <f t="shared" si="6"/>
        <v>0</v>
      </c>
      <c r="BM10" s="43" t="e">
        <f t="shared" si="18"/>
        <v>#DIV/0!</v>
      </c>
      <c r="BN10" s="18">
        <f t="shared" si="19"/>
        <v>0</v>
      </c>
      <c r="BO10" s="18">
        <f t="shared" si="20"/>
        <v>0</v>
      </c>
      <c r="BP10" s="18">
        <f t="shared" si="21"/>
        <v>0</v>
      </c>
      <c r="BQ10" s="17" t="e">
        <f t="shared" si="22"/>
        <v>#DIV/0!</v>
      </c>
      <c r="BR10" s="32"/>
      <c r="BS10" s="145"/>
      <c r="BT10" s="38"/>
      <c r="BU10" s="60" t="s">
        <v>37</v>
      </c>
      <c r="BV10" s="147"/>
    </row>
    <row r="11" spans="1:74" ht="31.5" customHeight="1">
      <c r="A11" s="100">
        <v>7</v>
      </c>
      <c r="B11" s="166"/>
      <c r="C11" s="160"/>
      <c r="D11" s="130"/>
      <c r="E11" s="131"/>
      <c r="F11" s="132"/>
      <c r="G11" s="132"/>
      <c r="H11" s="133"/>
      <c r="I11" s="133"/>
      <c r="J11" s="129"/>
      <c r="K11" s="134">
        <v>1.6382</v>
      </c>
      <c r="L11" s="135">
        <v>0</v>
      </c>
      <c r="M11" s="20">
        <f t="shared" si="0"/>
        <v>0</v>
      </c>
      <c r="N11" s="41">
        <f t="shared" si="23"/>
        <v>0</v>
      </c>
      <c r="O11" s="136">
        <v>2</v>
      </c>
      <c r="P11" s="136">
        <v>2</v>
      </c>
      <c r="Q11" s="137">
        <v>2</v>
      </c>
      <c r="R11" s="46">
        <f t="shared" si="1"/>
        <v>4</v>
      </c>
      <c r="S11" s="30"/>
      <c r="T11" s="11" t="e">
        <f t="shared" si="24"/>
        <v>#DIV/0!</v>
      </c>
      <c r="U11" s="10" t="e">
        <f t="shared" si="25"/>
        <v>#DIV/0!</v>
      </c>
      <c r="V11" s="10" t="e">
        <f t="shared" si="7"/>
        <v>#DIV/0!</v>
      </c>
      <c r="W11" s="11">
        <f t="shared" si="2"/>
        <v>0</v>
      </c>
      <c r="X11" s="11" t="e">
        <f t="shared" si="3"/>
        <v>#DIV/0!</v>
      </c>
      <c r="Y11" s="11">
        <f t="shared" si="8"/>
        <v>0</v>
      </c>
      <c r="Z11" s="11">
        <f t="shared" si="9"/>
        <v>0</v>
      </c>
      <c r="AA11" s="11">
        <f t="shared" si="26"/>
        <v>0</v>
      </c>
      <c r="AB11" s="88" t="e">
        <f t="shared" si="10"/>
        <v>#DIV/0!</v>
      </c>
      <c r="AC11" s="32"/>
      <c r="AD11" s="22">
        <f t="shared" si="11"/>
        <v>0</v>
      </c>
      <c r="AE11" s="138"/>
      <c r="AF11" s="139"/>
      <c r="AG11" s="139"/>
      <c r="AH11" s="139"/>
      <c r="AI11" s="139"/>
      <c r="AJ11" s="139"/>
      <c r="AK11" s="139"/>
      <c r="AL11" s="139"/>
      <c r="AM11" s="139"/>
      <c r="AN11" s="139"/>
      <c r="AO11" s="139"/>
      <c r="AP11" s="140"/>
      <c r="AQ11" s="138"/>
      <c r="AR11" s="139"/>
      <c r="AS11" s="139"/>
      <c r="AT11" s="140"/>
      <c r="AU11" s="91">
        <f t="shared" si="4"/>
        <v>0</v>
      </c>
      <c r="AV11" s="42">
        <f t="shared" si="5"/>
        <v>0</v>
      </c>
      <c r="AW11" s="32"/>
      <c r="AX11" s="141"/>
      <c r="AY11" s="142"/>
      <c r="AZ11" s="142"/>
      <c r="BA11" s="143"/>
      <c r="BB11" s="20">
        <f t="shared" si="12"/>
        <v>0</v>
      </c>
      <c r="BC11" s="128">
        <f t="shared" si="13"/>
        <v>0</v>
      </c>
      <c r="BD11" s="144"/>
      <c r="BE11" s="144"/>
      <c r="BF11" s="144"/>
      <c r="BG11" s="14">
        <f t="shared" si="14"/>
        <v>0</v>
      </c>
      <c r="BH11" s="35"/>
      <c r="BI11" s="18" t="e">
        <f t="shared" si="15"/>
        <v>#DIV/0!</v>
      </c>
      <c r="BJ11" s="18" t="e">
        <f t="shared" si="16"/>
        <v>#DIV/0!</v>
      </c>
      <c r="BK11" s="18" t="e">
        <f t="shared" si="17"/>
        <v>#DIV/0!</v>
      </c>
      <c r="BL11" s="18">
        <f t="shared" si="6"/>
        <v>0</v>
      </c>
      <c r="BM11" s="43" t="e">
        <f t="shared" si="18"/>
        <v>#DIV/0!</v>
      </c>
      <c r="BN11" s="18">
        <f t="shared" si="19"/>
        <v>0</v>
      </c>
      <c r="BO11" s="18">
        <f t="shared" si="20"/>
        <v>0</v>
      </c>
      <c r="BP11" s="18">
        <f t="shared" si="21"/>
        <v>0</v>
      </c>
      <c r="BQ11" s="17" t="e">
        <f t="shared" si="22"/>
        <v>#DIV/0!</v>
      </c>
      <c r="BR11" s="32"/>
      <c r="BS11" s="145"/>
      <c r="BT11" s="38"/>
      <c r="BU11" s="60" t="s">
        <v>46</v>
      </c>
      <c r="BV11" s="148">
        <f ca="1">TODAY()</f>
        <v>42901</v>
      </c>
    </row>
    <row r="12" spans="1:74" ht="31.5" customHeight="1">
      <c r="A12" s="100">
        <v>8</v>
      </c>
      <c r="B12" s="166"/>
      <c r="C12" s="160"/>
      <c r="D12" s="130"/>
      <c r="E12" s="131"/>
      <c r="F12" s="132"/>
      <c r="G12" s="132"/>
      <c r="H12" s="133"/>
      <c r="I12" s="133"/>
      <c r="J12" s="129"/>
      <c r="K12" s="134">
        <v>1.6382</v>
      </c>
      <c r="L12" s="135">
        <v>0</v>
      </c>
      <c r="M12" s="20">
        <f t="shared" si="0"/>
        <v>0</v>
      </c>
      <c r="N12" s="41">
        <f t="shared" si="23"/>
        <v>0</v>
      </c>
      <c r="O12" s="136">
        <v>2</v>
      </c>
      <c r="P12" s="136">
        <v>2</v>
      </c>
      <c r="Q12" s="137">
        <v>2</v>
      </c>
      <c r="R12" s="46">
        <f t="shared" si="1"/>
        <v>4</v>
      </c>
      <c r="S12" s="30"/>
      <c r="T12" s="11" t="e">
        <f t="shared" si="24"/>
        <v>#DIV/0!</v>
      </c>
      <c r="U12" s="10" t="e">
        <f t="shared" si="25"/>
        <v>#DIV/0!</v>
      </c>
      <c r="V12" s="10" t="e">
        <f t="shared" si="7"/>
        <v>#DIV/0!</v>
      </c>
      <c r="W12" s="11">
        <f t="shared" si="2"/>
        <v>0</v>
      </c>
      <c r="X12" s="11" t="e">
        <f t="shared" si="3"/>
        <v>#DIV/0!</v>
      </c>
      <c r="Y12" s="11">
        <f t="shared" si="8"/>
        <v>0</v>
      </c>
      <c r="Z12" s="11">
        <f t="shared" si="9"/>
        <v>0</v>
      </c>
      <c r="AA12" s="11">
        <f t="shared" si="26"/>
        <v>0</v>
      </c>
      <c r="AB12" s="88" t="e">
        <f t="shared" si="10"/>
        <v>#DIV/0!</v>
      </c>
      <c r="AC12" s="32"/>
      <c r="AD12" s="22">
        <f t="shared" si="11"/>
        <v>0</v>
      </c>
      <c r="AE12" s="138"/>
      <c r="AF12" s="139"/>
      <c r="AG12" s="139"/>
      <c r="AH12" s="139"/>
      <c r="AI12" s="139"/>
      <c r="AJ12" s="139"/>
      <c r="AK12" s="139"/>
      <c r="AL12" s="139"/>
      <c r="AM12" s="139"/>
      <c r="AN12" s="139"/>
      <c r="AO12" s="139"/>
      <c r="AP12" s="140"/>
      <c r="AQ12" s="138"/>
      <c r="AR12" s="139"/>
      <c r="AS12" s="139"/>
      <c r="AT12" s="140"/>
      <c r="AU12" s="91">
        <f t="shared" si="4"/>
        <v>0</v>
      </c>
      <c r="AV12" s="42">
        <f t="shared" si="5"/>
        <v>0</v>
      </c>
      <c r="AW12" s="32"/>
      <c r="AX12" s="141"/>
      <c r="AY12" s="142"/>
      <c r="AZ12" s="142"/>
      <c r="BA12" s="143"/>
      <c r="BB12" s="20">
        <f t="shared" si="12"/>
        <v>0</v>
      </c>
      <c r="BC12" s="128">
        <f t="shared" si="13"/>
        <v>0</v>
      </c>
      <c r="BD12" s="144"/>
      <c r="BE12" s="144"/>
      <c r="BF12" s="144"/>
      <c r="BG12" s="14">
        <f t="shared" si="14"/>
        <v>0</v>
      </c>
      <c r="BH12" s="35"/>
      <c r="BI12" s="18" t="e">
        <f t="shared" si="15"/>
        <v>#DIV/0!</v>
      </c>
      <c r="BJ12" s="18" t="e">
        <f t="shared" si="16"/>
        <v>#DIV/0!</v>
      </c>
      <c r="BK12" s="18" t="e">
        <f t="shared" si="17"/>
        <v>#DIV/0!</v>
      </c>
      <c r="BL12" s="18">
        <f t="shared" si="6"/>
        <v>0</v>
      </c>
      <c r="BM12" s="43" t="e">
        <f t="shared" si="18"/>
        <v>#DIV/0!</v>
      </c>
      <c r="BN12" s="18">
        <f t="shared" si="19"/>
        <v>0</v>
      </c>
      <c r="BO12" s="18">
        <f t="shared" si="20"/>
        <v>0</v>
      </c>
      <c r="BP12" s="18">
        <f t="shared" si="21"/>
        <v>0</v>
      </c>
      <c r="BQ12" s="17" t="e">
        <f t="shared" si="22"/>
        <v>#DIV/0!</v>
      </c>
      <c r="BR12" s="32"/>
      <c r="BS12" s="145"/>
      <c r="BT12" s="38"/>
      <c r="BU12" s="60" t="s">
        <v>47</v>
      </c>
      <c r="BV12" s="149"/>
    </row>
    <row r="13" spans="1:74" ht="31.5" customHeight="1">
      <c r="A13" s="100">
        <v>9</v>
      </c>
      <c r="B13" s="166"/>
      <c r="C13" s="160"/>
      <c r="D13" s="130"/>
      <c r="E13" s="131"/>
      <c r="F13" s="132"/>
      <c r="G13" s="132"/>
      <c r="H13" s="133"/>
      <c r="I13" s="133"/>
      <c r="J13" s="129"/>
      <c r="K13" s="134">
        <v>1.6382</v>
      </c>
      <c r="L13" s="135">
        <v>0</v>
      </c>
      <c r="M13" s="20">
        <f t="shared" si="0"/>
        <v>0</v>
      </c>
      <c r="N13" s="41">
        <f t="shared" si="23"/>
        <v>0</v>
      </c>
      <c r="O13" s="136">
        <v>2</v>
      </c>
      <c r="P13" s="136">
        <v>2</v>
      </c>
      <c r="Q13" s="137">
        <v>2</v>
      </c>
      <c r="R13" s="46">
        <f t="shared" si="1"/>
        <v>4</v>
      </c>
      <c r="S13" s="30"/>
      <c r="T13" s="11" t="e">
        <f t="shared" si="24"/>
        <v>#DIV/0!</v>
      </c>
      <c r="U13" s="10" t="e">
        <f t="shared" si="25"/>
        <v>#DIV/0!</v>
      </c>
      <c r="V13" s="10" t="e">
        <f t="shared" si="7"/>
        <v>#DIV/0!</v>
      </c>
      <c r="W13" s="11">
        <f t="shared" si="2"/>
        <v>0</v>
      </c>
      <c r="X13" s="11" t="e">
        <f t="shared" si="3"/>
        <v>#DIV/0!</v>
      </c>
      <c r="Y13" s="11">
        <f t="shared" si="8"/>
        <v>0</v>
      </c>
      <c r="Z13" s="11">
        <f t="shared" si="9"/>
        <v>0</v>
      </c>
      <c r="AA13" s="11">
        <f t="shared" si="26"/>
        <v>0</v>
      </c>
      <c r="AB13" s="88" t="e">
        <f t="shared" si="10"/>
        <v>#DIV/0!</v>
      </c>
      <c r="AC13" s="32"/>
      <c r="AD13" s="22">
        <f t="shared" si="11"/>
        <v>0</v>
      </c>
      <c r="AE13" s="138"/>
      <c r="AF13" s="139"/>
      <c r="AG13" s="139"/>
      <c r="AH13" s="139"/>
      <c r="AI13" s="139"/>
      <c r="AJ13" s="139"/>
      <c r="AK13" s="139"/>
      <c r="AL13" s="139"/>
      <c r="AM13" s="139"/>
      <c r="AN13" s="139"/>
      <c r="AO13" s="139"/>
      <c r="AP13" s="140"/>
      <c r="AQ13" s="138"/>
      <c r="AR13" s="139"/>
      <c r="AS13" s="139"/>
      <c r="AT13" s="140"/>
      <c r="AU13" s="91">
        <f t="shared" si="4"/>
        <v>0</v>
      </c>
      <c r="AV13" s="42">
        <f t="shared" si="5"/>
        <v>0</v>
      </c>
      <c r="AW13" s="32"/>
      <c r="AX13" s="141"/>
      <c r="AY13" s="142"/>
      <c r="AZ13" s="142"/>
      <c r="BA13" s="143"/>
      <c r="BB13" s="20">
        <f t="shared" si="12"/>
        <v>0</v>
      </c>
      <c r="BC13" s="128">
        <f t="shared" si="13"/>
        <v>0</v>
      </c>
      <c r="BD13" s="144"/>
      <c r="BE13" s="144"/>
      <c r="BF13" s="144"/>
      <c r="BG13" s="14">
        <f t="shared" si="14"/>
        <v>0</v>
      </c>
      <c r="BH13" s="35"/>
      <c r="BI13" s="18" t="e">
        <f t="shared" si="15"/>
        <v>#DIV/0!</v>
      </c>
      <c r="BJ13" s="18" t="e">
        <f t="shared" si="16"/>
        <v>#DIV/0!</v>
      </c>
      <c r="BK13" s="18" t="e">
        <f t="shared" si="17"/>
        <v>#DIV/0!</v>
      </c>
      <c r="BL13" s="18">
        <f t="shared" si="6"/>
        <v>0</v>
      </c>
      <c r="BM13" s="43" t="e">
        <f t="shared" si="18"/>
        <v>#DIV/0!</v>
      </c>
      <c r="BN13" s="18">
        <f t="shared" si="19"/>
        <v>0</v>
      </c>
      <c r="BO13" s="18">
        <f t="shared" si="20"/>
        <v>0</v>
      </c>
      <c r="BP13" s="18">
        <f t="shared" si="21"/>
        <v>0</v>
      </c>
      <c r="BQ13" s="17" t="e">
        <f t="shared" si="22"/>
        <v>#DIV/0!</v>
      </c>
      <c r="BR13" s="32"/>
      <c r="BS13" s="145"/>
      <c r="BT13" s="38"/>
      <c r="BU13" s="28"/>
      <c r="BV13" s="96"/>
    </row>
    <row r="14" spans="1:74" ht="31.5" customHeight="1">
      <c r="A14" s="100">
        <v>10</v>
      </c>
      <c r="B14" s="166"/>
      <c r="C14" s="160"/>
      <c r="D14" s="130"/>
      <c r="E14" s="131"/>
      <c r="F14" s="132"/>
      <c r="G14" s="132"/>
      <c r="H14" s="133"/>
      <c r="I14" s="133"/>
      <c r="J14" s="129"/>
      <c r="K14" s="134">
        <v>1.6382</v>
      </c>
      <c r="L14" s="135">
        <v>0</v>
      </c>
      <c r="M14" s="20">
        <f>N14*J14</f>
        <v>0</v>
      </c>
      <c r="N14" s="41">
        <f>(H14-I14)*C14/1000</f>
        <v>0</v>
      </c>
      <c r="O14" s="136">
        <v>2</v>
      </c>
      <c r="P14" s="136">
        <v>2</v>
      </c>
      <c r="Q14" s="137">
        <v>2</v>
      </c>
      <c r="R14" s="46">
        <f>O14+P14</f>
        <v>4</v>
      </c>
      <c r="S14" s="30"/>
      <c r="T14" s="11" t="e">
        <f>(M14/E14)*1000000</f>
        <v>#DIV/0!</v>
      </c>
      <c r="U14" s="10" t="e">
        <f>(N14/E14)*1000000</f>
        <v>#DIV/0!</v>
      </c>
      <c r="V14" s="10" t="e">
        <f>(R14/E14)*1000000</f>
        <v>#DIV/0!</v>
      </c>
      <c r="W14" s="11">
        <f t="shared" si="2"/>
        <v>0</v>
      </c>
      <c r="X14" s="11" t="e">
        <f>(W14/E14)*1000000</f>
        <v>#DIV/0!</v>
      </c>
      <c r="Y14" s="11">
        <f>K14*M14</f>
        <v>0</v>
      </c>
      <c r="Z14" s="11">
        <f>N14*L14</f>
        <v>0</v>
      </c>
      <c r="AA14" s="11">
        <f>Z14+Y14</f>
        <v>0</v>
      </c>
      <c r="AB14" s="88" t="e">
        <f>E14/AA14</f>
        <v>#DIV/0!</v>
      </c>
      <c r="AC14" s="32"/>
      <c r="AD14" s="22">
        <f>E14</f>
        <v>0</v>
      </c>
      <c r="AE14" s="138"/>
      <c r="AF14" s="139"/>
      <c r="AG14" s="139"/>
      <c r="AH14" s="139"/>
      <c r="AI14" s="139"/>
      <c r="AJ14" s="139"/>
      <c r="AK14" s="139"/>
      <c r="AL14" s="139"/>
      <c r="AM14" s="139"/>
      <c r="AN14" s="139"/>
      <c r="AO14" s="139"/>
      <c r="AP14" s="140"/>
      <c r="AQ14" s="138"/>
      <c r="AR14" s="139"/>
      <c r="AS14" s="139"/>
      <c r="AT14" s="140"/>
      <c r="AU14" s="91">
        <f>SUM(AE14:AT14)</f>
        <v>0</v>
      </c>
      <c r="AV14" s="42">
        <f>AD14-AU14</f>
        <v>0</v>
      </c>
      <c r="AW14" s="32"/>
      <c r="AX14" s="141"/>
      <c r="AY14" s="142"/>
      <c r="AZ14" s="142"/>
      <c r="BA14" s="143"/>
      <c r="BB14" s="20">
        <f>((AY14-AZ14)*BA14*AX14)/1000</f>
        <v>0</v>
      </c>
      <c r="BC14" s="128">
        <f>(AY14-AZ14)*AX14/1000</f>
        <v>0</v>
      </c>
      <c r="BD14" s="144"/>
      <c r="BE14" s="144"/>
      <c r="BF14" s="144"/>
      <c r="BG14" s="14">
        <f>BD14+BE14</f>
        <v>0</v>
      </c>
      <c r="BH14" s="35"/>
      <c r="BI14" s="18" t="e">
        <f>(BB14/E14)*1000000</f>
        <v>#DIV/0!</v>
      </c>
      <c r="BJ14" s="18" t="e">
        <f>(BC14/E14)*1000000</f>
        <v>#DIV/0!</v>
      </c>
      <c r="BK14" s="18" t="e">
        <f>(BG14/E14)*1000000</f>
        <v>#DIV/0!</v>
      </c>
      <c r="BL14" s="18">
        <f t="shared" si="6"/>
        <v>0</v>
      </c>
      <c r="BM14" s="43" t="e">
        <f>(BL14/E14)*1000000</f>
        <v>#DIV/0!</v>
      </c>
      <c r="BN14" s="18">
        <f>BB14*K14</f>
        <v>0</v>
      </c>
      <c r="BO14" s="18">
        <f>BC14*L14</f>
        <v>0</v>
      </c>
      <c r="BP14" s="18">
        <f>BN14+BO14</f>
        <v>0</v>
      </c>
      <c r="BQ14" s="17" t="e">
        <f>E14/BP14</f>
        <v>#DIV/0!</v>
      </c>
      <c r="BR14" s="32"/>
      <c r="BS14" s="145"/>
      <c r="BT14" s="38"/>
      <c r="BU14" s="28"/>
      <c r="BV14" s="96"/>
    </row>
    <row r="15" spans="1:74" ht="31.5" customHeight="1">
      <c r="A15" s="100">
        <v>11</v>
      </c>
      <c r="B15" s="166"/>
      <c r="C15" s="160"/>
      <c r="D15" s="130"/>
      <c r="E15" s="131"/>
      <c r="F15" s="132"/>
      <c r="G15" s="132"/>
      <c r="H15" s="133"/>
      <c r="I15" s="133"/>
      <c r="J15" s="129"/>
      <c r="K15" s="134">
        <v>1.6382</v>
      </c>
      <c r="L15" s="135">
        <v>0</v>
      </c>
      <c r="M15" s="20">
        <f>N15*J15</f>
        <v>0</v>
      </c>
      <c r="N15" s="41">
        <f>(H15-I15)*C15/1000</f>
        <v>0</v>
      </c>
      <c r="O15" s="136">
        <v>2</v>
      </c>
      <c r="P15" s="136">
        <v>2</v>
      </c>
      <c r="Q15" s="137">
        <v>2</v>
      </c>
      <c r="R15" s="46">
        <f>O15+P15</f>
        <v>4</v>
      </c>
      <c r="S15" s="30"/>
      <c r="T15" s="11" t="e">
        <f>(M15/E15)*1000000</f>
        <v>#DIV/0!</v>
      </c>
      <c r="U15" s="10" t="e">
        <f>(N15/E15)*1000000</f>
        <v>#DIV/0!</v>
      </c>
      <c r="V15" s="10" t="e">
        <f>(R15/E15)*1000000</f>
        <v>#DIV/0!</v>
      </c>
      <c r="W15" s="11">
        <f t="shared" si="2"/>
        <v>0</v>
      </c>
      <c r="X15" s="11" t="e">
        <f>(W15/E15)*1000000</f>
        <v>#DIV/0!</v>
      </c>
      <c r="Y15" s="11">
        <f>K15*M15</f>
        <v>0</v>
      </c>
      <c r="Z15" s="11">
        <f>N15*L15</f>
        <v>0</v>
      </c>
      <c r="AA15" s="11">
        <f>Z15+Y15</f>
        <v>0</v>
      </c>
      <c r="AB15" s="88" t="e">
        <f>E15/AA15</f>
        <v>#DIV/0!</v>
      </c>
      <c r="AC15" s="32"/>
      <c r="AD15" s="22">
        <f>E15</f>
        <v>0</v>
      </c>
      <c r="AE15" s="138"/>
      <c r="AF15" s="139"/>
      <c r="AG15" s="139"/>
      <c r="AH15" s="139"/>
      <c r="AI15" s="139"/>
      <c r="AJ15" s="139"/>
      <c r="AK15" s="139"/>
      <c r="AL15" s="139"/>
      <c r="AM15" s="139"/>
      <c r="AN15" s="139"/>
      <c r="AO15" s="139"/>
      <c r="AP15" s="140"/>
      <c r="AQ15" s="138"/>
      <c r="AR15" s="139"/>
      <c r="AS15" s="139"/>
      <c r="AT15" s="140"/>
      <c r="AU15" s="91">
        <f>SUM(AE15:AT15)</f>
        <v>0</v>
      </c>
      <c r="AV15" s="42">
        <f>AD15-AU15</f>
        <v>0</v>
      </c>
      <c r="AW15" s="32"/>
      <c r="AX15" s="141"/>
      <c r="AY15" s="142"/>
      <c r="AZ15" s="142"/>
      <c r="BA15" s="143"/>
      <c r="BB15" s="20">
        <f>((AY15-AZ15)*BA15*AX15)/1000</f>
        <v>0</v>
      </c>
      <c r="BC15" s="128">
        <f>(AY15-AZ15)*AX15/1000</f>
        <v>0</v>
      </c>
      <c r="BD15" s="144"/>
      <c r="BE15" s="144"/>
      <c r="BF15" s="144"/>
      <c r="BG15" s="14">
        <f>BD15+BE15</f>
        <v>0</v>
      </c>
      <c r="BH15" s="35"/>
      <c r="BI15" s="18" t="e">
        <f>(BB15/E15)*1000000</f>
        <v>#DIV/0!</v>
      </c>
      <c r="BJ15" s="18" t="e">
        <f>(BC15/E15)*1000000</f>
        <v>#DIV/0!</v>
      </c>
      <c r="BK15" s="18" t="e">
        <f>(BG15/E15)*1000000</f>
        <v>#DIV/0!</v>
      </c>
      <c r="BL15" s="18">
        <f t="shared" si="6"/>
        <v>0</v>
      </c>
      <c r="BM15" s="43" t="e">
        <f>(BL15/E15)*1000000</f>
        <v>#DIV/0!</v>
      </c>
      <c r="BN15" s="18">
        <f>BB15*K15</f>
        <v>0</v>
      </c>
      <c r="BO15" s="18">
        <f>BC15*L15</f>
        <v>0</v>
      </c>
      <c r="BP15" s="18">
        <f>BN15+BO15</f>
        <v>0</v>
      </c>
      <c r="BQ15" s="17" t="e">
        <f>E15/BP15</f>
        <v>#DIV/0!</v>
      </c>
      <c r="BR15" s="32"/>
      <c r="BS15" s="145"/>
      <c r="BT15" s="38"/>
      <c r="BU15" s="28"/>
      <c r="BV15" s="96"/>
    </row>
    <row r="16" spans="1:74" ht="31.5" customHeight="1">
      <c r="A16" s="100">
        <v>12</v>
      </c>
      <c r="B16" s="166"/>
      <c r="C16" s="160"/>
      <c r="D16" s="130"/>
      <c r="E16" s="131"/>
      <c r="F16" s="132"/>
      <c r="G16" s="132"/>
      <c r="H16" s="133"/>
      <c r="I16" s="133"/>
      <c r="J16" s="129"/>
      <c r="K16" s="134">
        <v>1.6382</v>
      </c>
      <c r="L16" s="135">
        <v>0</v>
      </c>
      <c r="M16" s="20">
        <f>N16*J16</f>
        <v>0</v>
      </c>
      <c r="N16" s="41">
        <f t="shared" si="23"/>
        <v>0</v>
      </c>
      <c r="O16" s="136">
        <v>2</v>
      </c>
      <c r="P16" s="136">
        <v>2</v>
      </c>
      <c r="Q16" s="137">
        <v>2</v>
      </c>
      <c r="R16" s="46">
        <f t="shared" si="1"/>
        <v>4</v>
      </c>
      <c r="S16" s="30"/>
      <c r="T16" s="11" t="e">
        <f t="shared" si="24"/>
        <v>#DIV/0!</v>
      </c>
      <c r="U16" s="10" t="e">
        <f t="shared" si="25"/>
        <v>#DIV/0!</v>
      </c>
      <c r="V16" s="10" t="e">
        <f t="shared" si="7"/>
        <v>#DIV/0!</v>
      </c>
      <c r="W16" s="11">
        <f t="shared" si="2"/>
        <v>0</v>
      </c>
      <c r="X16" s="11" t="e">
        <f t="shared" si="3"/>
        <v>#DIV/0!</v>
      </c>
      <c r="Y16" s="11">
        <f t="shared" si="8"/>
        <v>0</v>
      </c>
      <c r="Z16" s="11">
        <f t="shared" si="9"/>
        <v>0</v>
      </c>
      <c r="AA16" s="11">
        <f t="shared" si="26"/>
        <v>0</v>
      </c>
      <c r="AB16" s="88" t="e">
        <f t="shared" si="10"/>
        <v>#DIV/0!</v>
      </c>
      <c r="AC16" s="32"/>
      <c r="AD16" s="22">
        <f t="shared" si="11"/>
        <v>0</v>
      </c>
      <c r="AE16" s="138"/>
      <c r="AF16" s="139"/>
      <c r="AG16" s="139"/>
      <c r="AH16" s="139"/>
      <c r="AI16" s="139"/>
      <c r="AJ16" s="139"/>
      <c r="AK16" s="139"/>
      <c r="AL16" s="139"/>
      <c r="AM16" s="139"/>
      <c r="AN16" s="139"/>
      <c r="AO16" s="139"/>
      <c r="AP16" s="140"/>
      <c r="AQ16" s="138"/>
      <c r="AR16" s="139"/>
      <c r="AS16" s="139"/>
      <c r="AT16" s="140"/>
      <c r="AU16" s="91">
        <f t="shared" si="4"/>
        <v>0</v>
      </c>
      <c r="AV16" s="42">
        <f t="shared" si="5"/>
        <v>0</v>
      </c>
      <c r="AW16" s="32"/>
      <c r="AX16" s="141"/>
      <c r="AY16" s="142"/>
      <c r="AZ16" s="142"/>
      <c r="BA16" s="143"/>
      <c r="BB16" s="20">
        <f t="shared" si="12"/>
        <v>0</v>
      </c>
      <c r="BC16" s="128">
        <f t="shared" si="13"/>
        <v>0</v>
      </c>
      <c r="BD16" s="144"/>
      <c r="BE16" s="144"/>
      <c r="BF16" s="144"/>
      <c r="BG16" s="14">
        <f t="shared" si="14"/>
        <v>0</v>
      </c>
      <c r="BH16" s="35"/>
      <c r="BI16" s="18" t="e">
        <f t="shared" si="15"/>
        <v>#DIV/0!</v>
      </c>
      <c r="BJ16" s="18" t="e">
        <f t="shared" si="16"/>
        <v>#DIV/0!</v>
      </c>
      <c r="BK16" s="18" t="e">
        <f t="shared" si="17"/>
        <v>#DIV/0!</v>
      </c>
      <c r="BL16" s="18">
        <f t="shared" si="6"/>
        <v>0</v>
      </c>
      <c r="BM16" s="43" t="e">
        <f t="shared" si="18"/>
        <v>#DIV/0!</v>
      </c>
      <c r="BN16" s="18">
        <f t="shared" si="19"/>
        <v>0</v>
      </c>
      <c r="BO16" s="18">
        <f t="shared" si="20"/>
        <v>0</v>
      </c>
      <c r="BP16" s="18">
        <f t="shared" si="21"/>
        <v>0</v>
      </c>
      <c r="BQ16" s="17" t="e">
        <f t="shared" si="22"/>
        <v>#DIV/0!</v>
      </c>
      <c r="BR16" s="32"/>
      <c r="BS16" s="145"/>
      <c r="BT16" s="38"/>
      <c r="BU16" s="28"/>
      <c r="BV16" s="96"/>
    </row>
    <row r="17" spans="1:74" ht="39" customHeight="1">
      <c r="A17" s="100" t="s">
        <v>67</v>
      </c>
      <c r="B17" s="167" t="s">
        <v>76</v>
      </c>
      <c r="C17" s="161"/>
      <c r="D17" s="130"/>
      <c r="E17" s="131"/>
      <c r="F17" s="44"/>
      <c r="G17" s="44"/>
      <c r="H17" s="44"/>
      <c r="I17" s="44"/>
      <c r="J17" s="44"/>
      <c r="K17" s="44"/>
      <c r="L17" s="44"/>
      <c r="M17" s="45"/>
      <c r="N17" s="45"/>
      <c r="O17" s="136">
        <v>2</v>
      </c>
      <c r="P17" s="136">
        <v>2</v>
      </c>
      <c r="Q17" s="137">
        <v>2</v>
      </c>
      <c r="R17" s="46">
        <f>O17+P17</f>
        <v>4</v>
      </c>
      <c r="S17" s="30"/>
      <c r="T17" s="39"/>
      <c r="U17" s="39"/>
      <c r="V17" s="39" t="e">
        <f t="shared" si="7"/>
        <v>#DIV/0!</v>
      </c>
      <c r="W17" s="39"/>
      <c r="X17" s="39"/>
      <c r="Y17" s="39"/>
      <c r="Z17" s="39"/>
      <c r="AA17" s="39"/>
      <c r="AB17" s="39"/>
      <c r="AC17" s="32"/>
      <c r="AD17" s="22">
        <f t="shared" si="11"/>
        <v>0</v>
      </c>
      <c r="AE17" s="138"/>
      <c r="AF17" s="139"/>
      <c r="AG17" s="139"/>
      <c r="AH17" s="139"/>
      <c r="AI17" s="139"/>
      <c r="AJ17" s="139"/>
      <c r="AK17" s="139"/>
      <c r="AL17" s="139"/>
      <c r="AM17" s="139"/>
      <c r="AN17" s="139"/>
      <c r="AO17" s="139"/>
      <c r="AP17" s="140"/>
      <c r="AQ17" s="138"/>
      <c r="AR17" s="139"/>
      <c r="AS17" s="139"/>
      <c r="AT17" s="140"/>
      <c r="AU17" s="91">
        <f>SUM(AE17:AT17)</f>
        <v>0</v>
      </c>
      <c r="AV17" s="42">
        <f>AD17-AU17</f>
        <v>0</v>
      </c>
      <c r="AW17" s="32"/>
      <c r="AX17" s="39"/>
      <c r="AY17" s="39"/>
      <c r="AZ17" s="39"/>
      <c r="BA17" s="39"/>
      <c r="BB17" s="39"/>
      <c r="BC17" s="39"/>
      <c r="BD17" s="144"/>
      <c r="BE17" s="144"/>
      <c r="BF17" s="144"/>
      <c r="BG17" s="14">
        <f t="shared" si="14"/>
        <v>0</v>
      </c>
      <c r="BH17" s="35"/>
      <c r="BI17" s="39"/>
      <c r="BJ17" s="39"/>
      <c r="BK17" s="39" t="e">
        <f t="shared" si="17"/>
        <v>#DIV/0!</v>
      </c>
      <c r="BL17" s="39"/>
      <c r="BM17" s="39"/>
      <c r="BN17" s="39"/>
      <c r="BO17" s="39"/>
      <c r="BP17" s="39"/>
      <c r="BQ17" s="39"/>
      <c r="BR17" s="32"/>
      <c r="BS17" s="16"/>
      <c r="BT17" s="38"/>
      <c r="BU17" s="28"/>
      <c r="BV17" s="96"/>
    </row>
    <row r="18" spans="1:74" ht="39" customHeight="1">
      <c r="A18" s="100" t="s">
        <v>75</v>
      </c>
      <c r="B18" s="167" t="s">
        <v>77</v>
      </c>
      <c r="C18" s="161"/>
      <c r="D18" s="130"/>
      <c r="E18" s="131"/>
      <c r="F18" s="44"/>
      <c r="G18" s="44"/>
      <c r="H18" s="44"/>
      <c r="I18" s="44"/>
      <c r="J18" s="44"/>
      <c r="K18" s="44"/>
      <c r="L18" s="44"/>
      <c r="M18" s="45"/>
      <c r="N18" s="45"/>
      <c r="O18" s="136">
        <v>2</v>
      </c>
      <c r="P18" s="136">
        <v>2</v>
      </c>
      <c r="Q18" s="137">
        <v>2</v>
      </c>
      <c r="R18" s="46">
        <f>O18+P18</f>
        <v>4</v>
      </c>
      <c r="S18" s="30"/>
      <c r="T18" s="39"/>
      <c r="U18" s="39"/>
      <c r="V18" s="39" t="e">
        <f t="shared" si="7"/>
        <v>#DIV/0!</v>
      </c>
      <c r="W18" s="39"/>
      <c r="X18" s="39"/>
      <c r="Y18" s="39"/>
      <c r="Z18" s="39"/>
      <c r="AA18" s="39"/>
      <c r="AB18" s="39"/>
      <c r="AC18" s="32"/>
      <c r="AD18" s="22">
        <f t="shared" si="11"/>
        <v>0</v>
      </c>
      <c r="AE18" s="138"/>
      <c r="AF18" s="139"/>
      <c r="AG18" s="139"/>
      <c r="AH18" s="139"/>
      <c r="AI18" s="139"/>
      <c r="AJ18" s="139"/>
      <c r="AK18" s="139"/>
      <c r="AL18" s="139"/>
      <c r="AM18" s="139"/>
      <c r="AN18" s="139"/>
      <c r="AO18" s="139"/>
      <c r="AP18" s="140"/>
      <c r="AQ18" s="138"/>
      <c r="AR18" s="139"/>
      <c r="AS18" s="139"/>
      <c r="AT18" s="140"/>
      <c r="AU18" s="91">
        <f>SUM(AE18:AT18)</f>
        <v>0</v>
      </c>
      <c r="AV18" s="42">
        <f>AD18-AU18</f>
        <v>0</v>
      </c>
      <c r="AW18" s="32"/>
      <c r="AX18" s="39"/>
      <c r="AY18" s="39"/>
      <c r="AZ18" s="39"/>
      <c r="BA18" s="39"/>
      <c r="BB18" s="39"/>
      <c r="BC18" s="39"/>
      <c r="BD18" s="144"/>
      <c r="BE18" s="144"/>
      <c r="BF18" s="144"/>
      <c r="BG18" s="14">
        <f t="shared" si="14"/>
        <v>0</v>
      </c>
      <c r="BH18" s="35"/>
      <c r="BI18" s="39"/>
      <c r="BJ18" s="39"/>
      <c r="BK18" s="39" t="e">
        <f t="shared" si="17"/>
        <v>#DIV/0!</v>
      </c>
      <c r="BL18" s="39"/>
      <c r="BM18" s="39"/>
      <c r="BN18" s="39"/>
      <c r="BO18" s="39"/>
      <c r="BP18" s="39"/>
      <c r="BQ18" s="39"/>
      <c r="BR18" s="32"/>
      <c r="BS18" s="16"/>
      <c r="BT18" s="38"/>
      <c r="BU18" s="28"/>
      <c r="BV18" s="96"/>
    </row>
    <row r="19" spans="1:74" ht="39" customHeight="1">
      <c r="A19" s="100" t="s">
        <v>20</v>
      </c>
      <c r="B19" s="167" t="s">
        <v>78</v>
      </c>
      <c r="C19" s="161"/>
      <c r="D19" s="130"/>
      <c r="E19" s="131"/>
      <c r="F19" s="44"/>
      <c r="G19" s="44"/>
      <c r="H19" s="44"/>
      <c r="I19" s="44"/>
      <c r="J19" s="44"/>
      <c r="K19" s="44"/>
      <c r="L19" s="44"/>
      <c r="M19" s="45"/>
      <c r="N19" s="45"/>
      <c r="O19" s="136">
        <v>2</v>
      </c>
      <c r="P19" s="136">
        <v>2</v>
      </c>
      <c r="Q19" s="137">
        <v>2</v>
      </c>
      <c r="R19" s="46">
        <f t="shared" si="1"/>
        <v>4</v>
      </c>
      <c r="S19" s="30"/>
      <c r="T19" s="39"/>
      <c r="U19" s="39"/>
      <c r="V19" s="39" t="e">
        <f t="shared" si="7"/>
        <v>#DIV/0!</v>
      </c>
      <c r="W19" s="39"/>
      <c r="X19" s="39"/>
      <c r="Y19" s="39"/>
      <c r="Z19" s="39"/>
      <c r="AA19" s="39"/>
      <c r="AB19" s="39"/>
      <c r="AC19" s="32"/>
      <c r="AD19" s="22">
        <f t="shared" si="11"/>
        <v>0</v>
      </c>
      <c r="AE19" s="138"/>
      <c r="AF19" s="139"/>
      <c r="AG19" s="139"/>
      <c r="AH19" s="139"/>
      <c r="AI19" s="139"/>
      <c r="AJ19" s="139"/>
      <c r="AK19" s="139"/>
      <c r="AL19" s="139"/>
      <c r="AM19" s="139"/>
      <c r="AN19" s="139"/>
      <c r="AO19" s="139"/>
      <c r="AP19" s="140"/>
      <c r="AQ19" s="138"/>
      <c r="AR19" s="139"/>
      <c r="AS19" s="139"/>
      <c r="AT19" s="140"/>
      <c r="AU19" s="91">
        <f t="shared" si="4"/>
        <v>0</v>
      </c>
      <c r="AV19" s="42">
        <f t="shared" si="5"/>
        <v>0</v>
      </c>
      <c r="AW19" s="32"/>
      <c r="AX19" s="39"/>
      <c r="AY19" s="39"/>
      <c r="AZ19" s="39"/>
      <c r="BA19" s="39"/>
      <c r="BB19" s="39"/>
      <c r="BC19" s="39"/>
      <c r="BD19" s="144"/>
      <c r="BE19" s="144"/>
      <c r="BF19" s="144"/>
      <c r="BG19" s="14">
        <f t="shared" si="14"/>
        <v>0</v>
      </c>
      <c r="BH19" s="35"/>
      <c r="BI19" s="39"/>
      <c r="BJ19" s="39"/>
      <c r="BK19" s="39" t="e">
        <f t="shared" si="17"/>
        <v>#DIV/0!</v>
      </c>
      <c r="BL19" s="39"/>
      <c r="BM19" s="39"/>
      <c r="BN19" s="39"/>
      <c r="BO19" s="39"/>
      <c r="BP19" s="39"/>
      <c r="BQ19" s="39"/>
      <c r="BR19" s="32"/>
      <c r="BS19" s="16"/>
      <c r="BT19" s="38"/>
      <c r="BU19" s="28"/>
      <c r="BV19" s="96"/>
    </row>
    <row r="20" spans="1:74" s="76" customFormat="1" ht="27.75" customHeight="1" thickBot="1">
      <c r="A20" s="169" t="s">
        <v>1</v>
      </c>
      <c r="B20" s="168"/>
      <c r="C20" s="162">
        <f>SUM(C5:C19)</f>
        <v>0</v>
      </c>
      <c r="D20" s="108">
        <f>SUM(D5:D19)</f>
        <v>0</v>
      </c>
      <c r="E20" s="108">
        <f>SUM(E5:E19)</f>
        <v>0</v>
      </c>
      <c r="F20" s="61"/>
      <c r="G20" s="61"/>
      <c r="H20" s="61"/>
      <c r="I20" s="61"/>
      <c r="J20" s="62"/>
      <c r="K20" s="62"/>
      <c r="L20" s="62"/>
      <c r="M20" s="108">
        <f aca="true" t="shared" si="27" ref="M20:R20">SUM(M5:M19)</f>
        <v>0</v>
      </c>
      <c r="N20" s="109">
        <f t="shared" si="27"/>
        <v>0</v>
      </c>
      <c r="O20" s="110">
        <f t="shared" si="27"/>
        <v>30</v>
      </c>
      <c r="P20" s="110">
        <f t="shared" si="27"/>
        <v>30</v>
      </c>
      <c r="Q20" s="110">
        <f t="shared" si="27"/>
        <v>30</v>
      </c>
      <c r="R20" s="63">
        <f t="shared" si="27"/>
        <v>60</v>
      </c>
      <c r="S20" s="64"/>
      <c r="T20" s="65"/>
      <c r="U20" s="65"/>
      <c r="V20" s="65"/>
      <c r="W20" s="65"/>
      <c r="X20" s="65"/>
      <c r="Y20" s="111">
        <f>SUM(Y5:Y19)</f>
        <v>0</v>
      </c>
      <c r="Z20" s="111">
        <f>SUM(Z5:Z19)</f>
        <v>0</v>
      </c>
      <c r="AA20" s="111">
        <f>SUM(AA5:AA19)</f>
        <v>0</v>
      </c>
      <c r="AB20" s="112" t="e">
        <f>D20/AA20</f>
        <v>#DIV/0!</v>
      </c>
      <c r="AC20" s="66"/>
      <c r="AD20" s="22">
        <f t="shared" si="11"/>
        <v>0</v>
      </c>
      <c r="AE20" s="113">
        <f aca="true" t="shared" si="28" ref="AE20:AT20">SUM(AE5:AE19)</f>
        <v>0</v>
      </c>
      <c r="AF20" s="114">
        <f t="shared" si="28"/>
        <v>0</v>
      </c>
      <c r="AG20" s="114">
        <f t="shared" si="28"/>
        <v>0</v>
      </c>
      <c r="AH20" s="114">
        <f t="shared" si="28"/>
        <v>0</v>
      </c>
      <c r="AI20" s="114">
        <f t="shared" si="28"/>
        <v>0</v>
      </c>
      <c r="AJ20" s="114">
        <f t="shared" si="28"/>
        <v>0</v>
      </c>
      <c r="AK20" s="114">
        <f t="shared" si="28"/>
        <v>0</v>
      </c>
      <c r="AL20" s="114">
        <f t="shared" si="28"/>
        <v>0</v>
      </c>
      <c r="AM20" s="114">
        <f t="shared" si="28"/>
        <v>0</v>
      </c>
      <c r="AN20" s="114">
        <f t="shared" si="28"/>
        <v>0</v>
      </c>
      <c r="AO20" s="114">
        <f t="shared" si="28"/>
        <v>0</v>
      </c>
      <c r="AP20" s="115">
        <f t="shared" si="28"/>
        <v>0</v>
      </c>
      <c r="AQ20" s="113">
        <f t="shared" si="28"/>
        <v>0</v>
      </c>
      <c r="AR20" s="114">
        <f t="shared" si="28"/>
        <v>0</v>
      </c>
      <c r="AS20" s="114">
        <f t="shared" si="28"/>
        <v>0</v>
      </c>
      <c r="AT20" s="115">
        <f t="shared" si="28"/>
        <v>0</v>
      </c>
      <c r="AU20" s="119">
        <f t="shared" si="4"/>
        <v>0</v>
      </c>
      <c r="AV20" s="67">
        <f>SUM(AV5:AV19)</f>
        <v>0</v>
      </c>
      <c r="AW20" s="66"/>
      <c r="AX20" s="120">
        <f>SUM(AX5:AX19)</f>
        <v>0</v>
      </c>
      <c r="AY20" s="68"/>
      <c r="AZ20" s="68"/>
      <c r="BA20" s="68"/>
      <c r="BB20" s="121">
        <f aca="true" t="shared" si="29" ref="BB20:BG20">SUM(BB5:BB19)</f>
        <v>0</v>
      </c>
      <c r="BC20" s="122">
        <f t="shared" si="29"/>
        <v>0</v>
      </c>
      <c r="BD20" s="122">
        <f t="shared" si="29"/>
        <v>0</v>
      </c>
      <c r="BE20" s="122">
        <f t="shared" si="29"/>
        <v>0</v>
      </c>
      <c r="BF20" s="122">
        <f t="shared" si="29"/>
        <v>0</v>
      </c>
      <c r="BG20" s="69">
        <f t="shared" si="29"/>
        <v>0</v>
      </c>
      <c r="BH20" s="66"/>
      <c r="BI20" s="70"/>
      <c r="BJ20" s="70"/>
      <c r="BK20" s="70"/>
      <c r="BL20" s="87">
        <f>SUM(BL5:BL19)</f>
        <v>0</v>
      </c>
      <c r="BM20" s="71"/>
      <c r="BN20" s="86">
        <f>SUM(BN5:BN19)</f>
        <v>0</v>
      </c>
      <c r="BO20" s="86">
        <f>SUM(BO5:BO19)</f>
        <v>0</v>
      </c>
      <c r="BP20" s="86">
        <f>SUM(BP5:BP19)</f>
        <v>0</v>
      </c>
      <c r="BQ20" s="70"/>
      <c r="BR20" s="72"/>
      <c r="BS20" s="73"/>
      <c r="BT20" s="74"/>
      <c r="BU20" s="75"/>
      <c r="BV20" s="101"/>
    </row>
    <row r="21" spans="1:74" ht="23.25" customHeight="1" thickBot="1">
      <c r="A21" s="102"/>
      <c r="B21" s="40" t="s">
        <v>79</v>
      </c>
      <c r="C21" s="12"/>
      <c r="D21" s="12"/>
      <c r="E21" s="12"/>
      <c r="F21" s="12"/>
      <c r="G21" s="12"/>
      <c r="H21" s="12"/>
      <c r="I21" s="12"/>
      <c r="J21" s="12"/>
      <c r="K21" s="12"/>
      <c r="L21" s="12"/>
      <c r="M21" s="12"/>
      <c r="N21" s="12"/>
      <c r="O21" s="12"/>
      <c r="P21" s="12"/>
      <c r="Q21" s="12"/>
      <c r="R21" s="13"/>
      <c r="S21" s="28"/>
      <c r="T21" s="28"/>
      <c r="U21" s="28"/>
      <c r="V21" s="28"/>
      <c r="W21" s="27">
        <v>0.995</v>
      </c>
      <c r="X21" s="28"/>
      <c r="Y21" s="28"/>
      <c r="Z21" s="28"/>
      <c r="AA21" s="28"/>
      <c r="AB21" s="28"/>
      <c r="AC21" s="28"/>
      <c r="AD21" s="28"/>
      <c r="AE21" s="116" t="s">
        <v>38</v>
      </c>
      <c r="AF21" s="117"/>
      <c r="AG21" s="117"/>
      <c r="AH21" s="117"/>
      <c r="AI21" s="117"/>
      <c r="AJ21" s="117"/>
      <c r="AK21" s="117"/>
      <c r="AL21" s="117"/>
      <c r="AM21" s="117"/>
      <c r="AN21" s="117"/>
      <c r="AO21" s="117"/>
      <c r="AP21" s="117"/>
      <c r="AQ21" s="117"/>
      <c r="AR21" s="117"/>
      <c r="AS21" s="117"/>
      <c r="AT21" s="118"/>
      <c r="AU21" s="28"/>
      <c r="AV21" s="28"/>
      <c r="AW21" s="28"/>
      <c r="AX21" s="28"/>
      <c r="AY21" s="28"/>
      <c r="AZ21" s="28"/>
      <c r="BA21" s="28"/>
      <c r="BB21" s="28"/>
      <c r="BC21" s="28"/>
      <c r="BD21" s="28"/>
      <c r="BE21" s="28"/>
      <c r="BF21" s="28"/>
      <c r="BG21" s="28"/>
      <c r="BH21" s="28"/>
      <c r="BI21" s="28"/>
      <c r="BJ21" s="28"/>
      <c r="BK21" s="28"/>
      <c r="BL21" s="27">
        <v>1.015</v>
      </c>
      <c r="BM21" s="28"/>
      <c r="BN21" s="28"/>
      <c r="BO21" s="28"/>
      <c r="BP21" s="28"/>
      <c r="BQ21" s="28"/>
      <c r="BR21" s="28"/>
      <c r="BS21" s="123" t="s">
        <v>48</v>
      </c>
      <c r="BT21" s="124"/>
      <c r="BU21" s="124"/>
      <c r="BV21" s="125"/>
    </row>
    <row r="22" spans="1:74" ht="0.75" customHeight="1" thickBot="1">
      <c r="A22" s="103"/>
      <c r="B22" s="104"/>
      <c r="C22" s="104"/>
      <c r="D22" s="104"/>
      <c r="E22" s="104"/>
      <c r="F22" s="104"/>
      <c r="G22" s="104"/>
      <c r="H22" s="104"/>
      <c r="I22" s="104"/>
      <c r="J22" s="104"/>
      <c r="K22" s="104"/>
      <c r="L22" s="104"/>
      <c r="M22" s="104"/>
      <c r="N22" s="104"/>
      <c r="O22" s="104"/>
      <c r="P22" s="104"/>
      <c r="Q22" s="104"/>
      <c r="R22" s="104"/>
      <c r="S22" s="104"/>
      <c r="T22" s="104"/>
      <c r="U22" s="104"/>
      <c r="V22" s="104"/>
      <c r="W22" s="105" t="s">
        <v>27</v>
      </c>
      <c r="X22" s="104"/>
      <c r="Y22" s="104"/>
      <c r="Z22" s="104"/>
      <c r="AA22" s="104"/>
      <c r="AB22" s="104"/>
      <c r="AC22" s="104"/>
      <c r="AD22" s="104"/>
      <c r="AE22" s="104"/>
      <c r="AF22" s="104"/>
      <c r="AG22" s="104"/>
      <c r="AH22" s="104"/>
      <c r="AI22" s="104"/>
      <c r="AJ22" s="104"/>
      <c r="AK22" s="104"/>
      <c r="AL22" s="104"/>
      <c r="AM22" s="104"/>
      <c r="AN22" s="104"/>
      <c r="AO22" s="104"/>
      <c r="AP22" s="104"/>
      <c r="AQ22" s="104"/>
      <c r="AR22" s="104"/>
      <c r="AS22" s="104"/>
      <c r="AT22" s="104"/>
      <c r="AU22" s="104"/>
      <c r="AV22" s="104"/>
      <c r="AW22" s="104"/>
      <c r="AX22" s="104"/>
      <c r="AY22" s="104"/>
      <c r="AZ22" s="104"/>
      <c r="BA22" s="104"/>
      <c r="BB22" s="104"/>
      <c r="BC22" s="104"/>
      <c r="BD22" s="104"/>
      <c r="BE22" s="104"/>
      <c r="BF22" s="104"/>
      <c r="BG22" s="104"/>
      <c r="BH22" s="104"/>
      <c r="BI22" s="104"/>
      <c r="BJ22" s="104"/>
      <c r="BK22" s="104"/>
      <c r="BL22" s="105" t="s">
        <v>27</v>
      </c>
      <c r="BM22" s="104"/>
      <c r="BN22" s="104"/>
      <c r="BO22" s="104"/>
      <c r="BP22" s="104"/>
      <c r="BQ22" s="104"/>
      <c r="BR22" s="104"/>
      <c r="BS22" s="106"/>
      <c r="BT22" s="104"/>
      <c r="BU22" s="104"/>
      <c r="BV22" s="107"/>
    </row>
    <row r="23" spans="15:71" ht="15">
      <c r="O23" s="5"/>
      <c r="S23" s="1"/>
      <c r="BD23" s="25"/>
      <c r="BH23" s="1"/>
      <c r="BO23" s="3"/>
      <c r="BS23" s="1"/>
    </row>
  </sheetData>
  <sheetProtection insertRows="0" selectLockedCells="1"/>
  <mergeCells count="2">
    <mergeCell ref="A2:B2"/>
    <mergeCell ref="C2:R2"/>
  </mergeCells>
  <printOptions horizontalCentered="1" verticalCentered="1"/>
  <pageMargins left="0" right="0" top="0" bottom="0.7874015748031497" header="0.5118110236220472" footer="0.5118110236220472"/>
  <pageSetup fitToWidth="4" fitToHeight="1" horizontalDpi="600" verticalDpi="600" orientation="landscape" paperSize="9" scale="66" r:id="rId1"/>
  <headerFooter alignWithMargins="0">
    <oddFooter>&amp;L&amp;"Arial,Fett"&amp;11&amp;D &amp;T&amp;C&amp;"Arial,Fett"&amp;11&amp;P&amp;R&amp;"Arial,Fett"&amp;11&amp;F
</oddFooter>
  </headerFooter>
  <colBreaks count="2" manualBreakCount="2">
    <brk id="28" max="65535" man="1"/>
    <brk id="48" max="65535" man="1"/>
  </colBreaks>
</worksheet>
</file>

<file path=xl/worksheets/sheet2.xml><?xml version="1.0" encoding="utf-8"?>
<worksheet xmlns="http://schemas.openxmlformats.org/spreadsheetml/2006/main" xmlns:r="http://schemas.openxmlformats.org/officeDocument/2006/relationships">
  <dimension ref="A1:H16"/>
  <sheetViews>
    <sheetView zoomScalePageLayoutView="0" workbookViewId="0" topLeftCell="A1">
      <selection activeCell="A6" sqref="A6"/>
    </sheetView>
  </sheetViews>
  <sheetFormatPr defaultColWidth="85.8515625" defaultRowHeight="12.75"/>
  <cols>
    <col min="1" max="1" width="91.7109375" style="151" customWidth="1"/>
    <col min="2" max="16384" width="85.8515625" style="151" customWidth="1"/>
  </cols>
  <sheetData>
    <row r="1" ht="54" customHeight="1">
      <c r="A1" s="157" t="s">
        <v>96</v>
      </c>
    </row>
    <row r="2" ht="76.5" customHeight="1">
      <c r="A2" s="150" t="s">
        <v>125</v>
      </c>
    </row>
    <row r="3" ht="42.75" customHeight="1">
      <c r="A3" s="150" t="s">
        <v>98</v>
      </c>
    </row>
    <row r="4" ht="54" customHeight="1">
      <c r="A4" s="150" t="s">
        <v>116</v>
      </c>
    </row>
    <row r="5" ht="45.75" customHeight="1">
      <c r="A5" s="150" t="s">
        <v>115</v>
      </c>
    </row>
    <row r="6" ht="73.5" customHeight="1">
      <c r="A6" s="157" t="s">
        <v>126</v>
      </c>
    </row>
    <row r="7" ht="18">
      <c r="A7" s="151" t="s">
        <v>117</v>
      </c>
    </row>
    <row r="8" spans="1:8" ht="30">
      <c r="A8" s="155" t="s">
        <v>118</v>
      </c>
      <c r="B8" s="153"/>
      <c r="C8" s="153"/>
      <c r="D8" s="153"/>
      <c r="E8" s="153"/>
      <c r="F8" s="153"/>
      <c r="G8" s="153"/>
      <c r="H8" s="153"/>
    </row>
    <row r="9" spans="1:8" ht="30">
      <c r="A9" s="155" t="s">
        <v>119</v>
      </c>
      <c r="B9" s="153"/>
      <c r="C9" s="153"/>
      <c r="D9" s="153"/>
      <c r="E9" s="153"/>
      <c r="F9" s="153"/>
      <c r="G9" s="153"/>
      <c r="H9" s="153"/>
    </row>
    <row r="10" spans="1:8" ht="30">
      <c r="A10" s="155" t="s">
        <v>120</v>
      </c>
      <c r="B10" s="153"/>
      <c r="C10" s="153"/>
      <c r="D10" s="153"/>
      <c r="E10" s="153"/>
      <c r="F10" s="153"/>
      <c r="G10" s="153"/>
      <c r="H10" s="153"/>
    </row>
    <row r="11" spans="1:8" ht="30">
      <c r="A11" s="155" t="s">
        <v>121</v>
      </c>
      <c r="B11" s="153"/>
      <c r="C11" s="153"/>
      <c r="D11" s="153"/>
      <c r="E11" s="153"/>
      <c r="F11" s="153"/>
      <c r="G11" s="153"/>
      <c r="H11" s="153"/>
    </row>
    <row r="12" spans="1:8" ht="30">
      <c r="A12" s="155" t="s">
        <v>122</v>
      </c>
      <c r="B12" s="154"/>
      <c r="C12" s="154"/>
      <c r="D12" s="154"/>
      <c r="E12" s="154"/>
      <c r="F12" s="154"/>
      <c r="G12" s="154"/>
      <c r="H12" s="154"/>
    </row>
    <row r="13" spans="1:8" ht="30">
      <c r="A13" s="155" t="s">
        <v>123</v>
      </c>
      <c r="B13" s="154"/>
      <c r="C13" s="154"/>
      <c r="D13" s="154"/>
      <c r="E13" s="154"/>
      <c r="F13" s="154"/>
      <c r="G13" s="154"/>
      <c r="H13" s="154"/>
    </row>
    <row r="15" ht="18">
      <c r="A15" s="152" t="s">
        <v>97</v>
      </c>
    </row>
    <row r="16" ht="36">
      <c r="A16" s="152" t="s">
        <v>114</v>
      </c>
    </row>
  </sheetData>
  <sheetProtection/>
  <hyperlinks>
    <hyperlink ref="A10" r:id="rId1" display="http://www.nersa.org.za/Admin/Document/Editor/file/Electricity/PricingandTariffs/2016/Mpumalanga%20approved%20tariffs%202016-17.pdf"/>
    <hyperlink ref="A11" r:id="rId2" display="http://www.nersa.org.za/Admin/Document/Editor/file/Electricity/PricingandTariffs/2016/Northern%20Cape%20approved%20tariffs%202016-17.pdf"/>
    <hyperlink ref="A12" r:id="rId3" display="http://www.nersa.org.za/Admin/Document/Editor/file/Electricity/PricingandTariffs/2016/Free%20State%20approved%20tariffs%202016-17.pdf"/>
    <hyperlink ref="A13" r:id="rId4" display="http://www.nersa.org.za/Admin/Document/Editor/file/Electricity/PricingandTariffs/2016/North%20West%20approved%20tariffs%202016-17.pdf"/>
    <hyperlink ref="A9" r:id="rId5" display="http://www.nersa.org.za/Admin/Document/Editor/file/Electricity/PricingandTariffs/2016/Western%20Cape%20approved%20tariffs%202016-17.pdf"/>
    <hyperlink ref="A8" r:id="rId6" display="http://www.nersa.org.za/Admin/Document/Editor/file/Electricity/PricingandTariffs/2016/Gauteng%20approved%20tariffs%202016-17.pdf"/>
  </hyperlinks>
  <printOptions/>
  <pageMargins left="0.7" right="0.7" top="0.787401575" bottom="0.787401575" header="0.3" footer="0.3"/>
  <pageSetup horizontalDpi="600" verticalDpi="600" orientation="portrait" paperSize="9"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Andreas</dc:creator>
  <cp:keywords/>
  <dc:description/>
  <cp:lastModifiedBy>Simphiwe</cp:lastModifiedBy>
  <cp:lastPrinted>2017-01-17T19:12:07Z</cp:lastPrinted>
  <dcterms:created xsi:type="dcterms:W3CDTF">2011-05-28T08:35:04Z</dcterms:created>
  <dcterms:modified xsi:type="dcterms:W3CDTF">2017-06-15T09:24:52Z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